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7A2D7E96-6E34-419A-AE5F-296B3A7E7977}"/>
  <workbookPr codeName="ThisWorkbook"/>
  <mc:AlternateContent xmlns:mc="http://schemas.openxmlformats.org/markup-compatibility/2006">
    <mc:Choice Requires="x15">
      <x15ac:absPath xmlns:x15ac="http://schemas.microsoft.com/office/spreadsheetml/2010/11/ac" url="C:\Users\csearln\Documents\Titus\3. Technical\Selection Programs\Titus Static Regain Tool SRT\"/>
    </mc:Choice>
  </mc:AlternateContent>
  <bookViews>
    <workbookView xWindow="-108" yWindow="-108" windowWidth="22776" windowHeight="14664" tabRatio="811"/>
  </bookViews>
  <sheets>
    <sheet name="SRG Calculator" sheetId="2" r:id="rId1"/>
    <sheet name="Round Elbows" sheetId="5" state="veryHidden" r:id="rId2"/>
    <sheet name="Rectangular Elbows" sheetId="6" state="veryHidden" r:id="rId3"/>
    <sheet name="Round Duct Data" sheetId="4" state="veryHidden" r:id="rId4"/>
    <sheet name="Rectangular Duct Data" sheetId="18" state="veryHidden" r:id="rId5"/>
    <sheet name="Round Transitions" sheetId="13" state="veryHidden" r:id="rId6"/>
    <sheet name="Rectangular Transitions" sheetId="14" state="veryHidden" r:id="rId7"/>
    <sheet name="Standard Sizes" sheetId="9" state="veryHidden" r:id="rId8"/>
    <sheet name="Table Format" sheetId="8" state="veryHidden" r:id="rId9"/>
    <sheet name="Diagrams" sheetId="17" state="veryHidden" r:id="rId10"/>
    <sheet name="Air Density Factors" sheetId="15" state="veryHidden" r:id="rId11"/>
    <sheet name="User Manual" sheetId="20" r:id="rId12"/>
    <sheet name="Example" sheetId="21" r:id="rId13"/>
    <sheet name="memory" sheetId="19" state="veryHidden" r:id="rId14"/>
  </sheets>
  <externalReferences>
    <externalReference r:id="rId15"/>
  </externalReferences>
  <definedNames>
    <definedName name="PIC_CODE" localSheetId="12">OFFSET([1]Diagrams!$C$2,,,COUNTA([1]Diagrams!$C$2:$C$10000),1)</definedName>
    <definedName name="PIC_CODE">OFFSET(Diagrams!$C$2,,,COUNTA(Diagrams!$C$2:$C$10000),1)</definedName>
    <definedName name="PIC_DESCP" localSheetId="12">OFFSET([1]Diagrams!$D$2,,,COUNTA([1]Diagrams!$D$2:$D$10000),1)</definedName>
    <definedName name="PIC_DESCP">OFFSET(Diagrams!$D$2,,,COUNTA(Diagrams!$D$2:$D$10000),1)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7" i="2" l="1"/>
  <c r="I37" i="2"/>
  <c r="K37" i="2" s="1"/>
  <c r="M37" i="2" s="1"/>
  <c r="H37" i="2"/>
  <c r="L36" i="2"/>
  <c r="K36" i="2"/>
  <c r="M36" i="2" s="1"/>
  <c r="I36" i="2"/>
  <c r="H36" i="2"/>
  <c r="L35" i="2"/>
  <c r="I35" i="2"/>
  <c r="K35" i="2" s="1"/>
  <c r="M35" i="2" s="1"/>
  <c r="H35" i="2"/>
  <c r="L34" i="2"/>
  <c r="I34" i="2"/>
  <c r="K34" i="2" s="1"/>
  <c r="M34" i="2" s="1"/>
  <c r="H34" i="2"/>
  <c r="L33" i="2"/>
  <c r="I33" i="2"/>
  <c r="K33" i="2" s="1"/>
  <c r="M33" i="2" s="1"/>
  <c r="H33" i="2"/>
  <c r="L32" i="2"/>
  <c r="I32" i="2"/>
  <c r="K32" i="2" s="1"/>
  <c r="M32" i="2" s="1"/>
  <c r="H32" i="2"/>
  <c r="L31" i="2"/>
  <c r="I31" i="2"/>
  <c r="K31" i="2" s="1"/>
  <c r="M31" i="2" s="1"/>
  <c r="H31" i="2"/>
  <c r="L30" i="2"/>
  <c r="I30" i="2"/>
  <c r="K30" i="2" s="1"/>
  <c r="M30" i="2" s="1"/>
  <c r="H30" i="2"/>
  <c r="L29" i="2"/>
  <c r="I29" i="2"/>
  <c r="K29" i="2" s="1"/>
  <c r="M29" i="2" s="1"/>
  <c r="H29" i="2"/>
  <c r="L28" i="2"/>
  <c r="I28" i="2"/>
  <c r="K28" i="2" s="1"/>
  <c r="M28" i="2" s="1"/>
  <c r="H28" i="2"/>
  <c r="L27" i="2"/>
  <c r="I27" i="2"/>
  <c r="K27" i="2" s="1"/>
  <c r="M27" i="2" s="1"/>
  <c r="H27" i="2"/>
  <c r="L26" i="2"/>
  <c r="I26" i="2"/>
  <c r="K26" i="2" s="1"/>
  <c r="M26" i="2" s="1"/>
  <c r="H26" i="2"/>
  <c r="L25" i="2"/>
  <c r="I25" i="2"/>
  <c r="K25" i="2" s="1"/>
  <c r="M25" i="2" s="1"/>
  <c r="H25" i="2"/>
  <c r="L24" i="2"/>
  <c r="I24" i="2"/>
  <c r="K24" i="2" s="1"/>
  <c r="M24" i="2" s="1"/>
  <c r="H24" i="2"/>
  <c r="I23" i="2"/>
  <c r="K23" i="2" s="1"/>
  <c r="H23" i="2"/>
  <c r="P22" i="2"/>
  <c r="D22" i="2"/>
  <c r="L23" i="2" s="1"/>
  <c r="C22" i="2"/>
  <c r="R21" i="2"/>
  <c r="Q21" i="2"/>
  <c r="P21" i="2"/>
  <c r="O21" i="2"/>
  <c r="N21" i="2"/>
  <c r="M21" i="2"/>
  <c r="L21" i="2"/>
  <c r="K21" i="2"/>
  <c r="I21" i="2"/>
  <c r="F21" i="2"/>
  <c r="E21" i="2"/>
  <c r="D21" i="2"/>
  <c r="C21" i="2"/>
  <c r="O30" i="2" l="1"/>
  <c r="N30" i="2"/>
  <c r="P30" i="2" s="1"/>
  <c r="Q30" i="2"/>
  <c r="R30" i="2" s="1"/>
  <c r="Q33" i="2"/>
  <c r="R33" i="2" s="1"/>
  <c r="O33" i="2"/>
  <c r="N33" i="2"/>
  <c r="P33" i="2" s="1"/>
  <c r="Q28" i="2"/>
  <c r="R28" i="2" s="1"/>
  <c r="O28" i="2"/>
  <c r="N28" i="2"/>
  <c r="P28" i="2" s="1"/>
  <c r="Q36" i="2"/>
  <c r="R36" i="2" s="1"/>
  <c r="O36" i="2"/>
  <c r="N36" i="2"/>
  <c r="P36" i="2" s="1"/>
  <c r="O34" i="2"/>
  <c r="N34" i="2"/>
  <c r="P34" i="2" s="1"/>
  <c r="Q34" i="2"/>
  <c r="R34" i="2" s="1"/>
  <c r="N31" i="2"/>
  <c r="P31" i="2" s="1"/>
  <c r="Q31" i="2"/>
  <c r="R31" i="2" s="1"/>
  <c r="O31" i="2"/>
  <c r="O26" i="2"/>
  <c r="N26" i="2"/>
  <c r="P26" i="2" s="1"/>
  <c r="Q26" i="2"/>
  <c r="R26" i="2" s="1"/>
  <c r="Q29" i="2"/>
  <c r="R29" i="2" s="1"/>
  <c r="N29" i="2"/>
  <c r="P29" i="2" s="1"/>
  <c r="O29" i="2"/>
  <c r="Q25" i="2"/>
  <c r="R25" i="2" s="1"/>
  <c r="O25" i="2"/>
  <c r="N25" i="2"/>
  <c r="P25" i="2" s="1"/>
  <c r="M23" i="2"/>
  <c r="K22" i="2"/>
  <c r="N32" i="2"/>
  <c r="P32" i="2" s="1"/>
  <c r="Q32" i="2"/>
  <c r="R32" i="2" s="1"/>
  <c r="O32" i="2"/>
  <c r="Q37" i="2"/>
  <c r="R37" i="2" s="1"/>
  <c r="O37" i="2"/>
  <c r="N37" i="2"/>
  <c r="P37" i="2" s="1"/>
  <c r="N24" i="2"/>
  <c r="P24" i="2" s="1"/>
  <c r="Q24" i="2"/>
  <c r="R24" i="2" s="1"/>
  <c r="O24" i="2"/>
  <c r="N27" i="2"/>
  <c r="P27" i="2" s="1"/>
  <c r="Q27" i="2"/>
  <c r="R27" i="2" s="1"/>
  <c r="O27" i="2"/>
  <c r="N35" i="2"/>
  <c r="P35" i="2" s="1"/>
  <c r="Q35" i="2"/>
  <c r="R35" i="2" s="1"/>
  <c r="O35" i="2"/>
  <c r="P7" i="15"/>
  <c r="O7" i="15"/>
  <c r="N23" i="2" l="1"/>
  <c r="P23" i="2" s="1"/>
  <c r="R23" i="2" s="1"/>
  <c r="Q23" i="2"/>
  <c r="O23" i="2"/>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N3" i="15" l="1"/>
  <c r="L11" i="8" l="1"/>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P8" i="8" l="1"/>
  <c r="L200" i="8" l="1"/>
  <c r="J6" i="2" l="1"/>
  <c r="Q7" i="2" l="1"/>
  <c r="H13" i="8" l="1"/>
  <c r="I13" i="8"/>
  <c r="K13" i="8" s="1"/>
  <c r="N13" i="8" s="1"/>
  <c r="P13" i="8" s="1"/>
  <c r="H14" i="8"/>
  <c r="I14" i="8"/>
  <c r="K14" i="8" s="1"/>
  <c r="H15" i="8"/>
  <c r="I15" i="8"/>
  <c r="K15" i="8" s="1"/>
  <c r="N15" i="8" s="1"/>
  <c r="P15" i="8" s="1"/>
  <c r="H16" i="8"/>
  <c r="I16" i="8"/>
  <c r="K16" i="8" s="1"/>
  <c r="H17" i="8"/>
  <c r="I17" i="8"/>
  <c r="K17" i="8" s="1"/>
  <c r="N17" i="8" s="1"/>
  <c r="P17" i="8" s="1"/>
  <c r="H18" i="8"/>
  <c r="I18" i="8"/>
  <c r="K18" i="8" s="1"/>
  <c r="H19" i="8"/>
  <c r="I19" i="8"/>
  <c r="K19" i="8" s="1"/>
  <c r="N19" i="8" s="1"/>
  <c r="P19" i="8" s="1"/>
  <c r="H20" i="8"/>
  <c r="I20" i="8"/>
  <c r="K20" i="8" s="1"/>
  <c r="H21" i="8"/>
  <c r="I21" i="8"/>
  <c r="K21" i="8" s="1"/>
  <c r="N21" i="8" s="1"/>
  <c r="P21" i="8" s="1"/>
  <c r="H22" i="8"/>
  <c r="I22" i="8"/>
  <c r="K22" i="8" s="1"/>
  <c r="H23" i="8"/>
  <c r="I23" i="8"/>
  <c r="K23" i="8" s="1"/>
  <c r="N23" i="8" s="1"/>
  <c r="P23" i="8" s="1"/>
  <c r="H24" i="8"/>
  <c r="I24" i="8"/>
  <c r="K24" i="8" s="1"/>
  <c r="H25" i="8"/>
  <c r="I25" i="8"/>
  <c r="K25" i="8" s="1"/>
  <c r="N25" i="8" s="1"/>
  <c r="P25" i="8" s="1"/>
  <c r="H26" i="8"/>
  <c r="I26" i="8"/>
  <c r="K26" i="8" s="1"/>
  <c r="H27" i="8"/>
  <c r="I27" i="8"/>
  <c r="K27" i="8" s="1"/>
  <c r="N27" i="8" s="1"/>
  <c r="P27" i="8" s="1"/>
  <c r="H28" i="8"/>
  <c r="I28" i="8"/>
  <c r="K28" i="8" s="1"/>
  <c r="H29" i="8"/>
  <c r="I29" i="8"/>
  <c r="K29" i="8" s="1"/>
  <c r="N29" i="8" s="1"/>
  <c r="P29" i="8" s="1"/>
  <c r="H30" i="8"/>
  <c r="I30" i="8"/>
  <c r="K30" i="8" s="1"/>
  <c r="H31" i="8"/>
  <c r="I31" i="8"/>
  <c r="K31" i="8" s="1"/>
  <c r="N31" i="8" s="1"/>
  <c r="P31" i="8" s="1"/>
  <c r="H32" i="8"/>
  <c r="I32" i="8"/>
  <c r="K32" i="8" s="1"/>
  <c r="H33" i="8"/>
  <c r="I33" i="8"/>
  <c r="K33" i="8" s="1"/>
  <c r="N33" i="8" s="1"/>
  <c r="P33" i="8" s="1"/>
  <c r="H34" i="8"/>
  <c r="I34" i="8"/>
  <c r="K34" i="8" s="1"/>
  <c r="H35" i="8"/>
  <c r="I35" i="8"/>
  <c r="K35" i="8" s="1"/>
  <c r="N35" i="8" s="1"/>
  <c r="P35" i="8" s="1"/>
  <c r="H36" i="8"/>
  <c r="I36" i="8"/>
  <c r="K36" i="8" s="1"/>
  <c r="H37" i="8"/>
  <c r="I37" i="8"/>
  <c r="K37" i="8" s="1"/>
  <c r="N37" i="8" s="1"/>
  <c r="P37" i="8" s="1"/>
  <c r="H38" i="8"/>
  <c r="I38" i="8"/>
  <c r="K38" i="8" s="1"/>
  <c r="H39" i="8"/>
  <c r="I39" i="8"/>
  <c r="K39" i="8" s="1"/>
  <c r="N39" i="8" s="1"/>
  <c r="P39" i="8" s="1"/>
  <c r="H40" i="8"/>
  <c r="I40" i="8"/>
  <c r="K40" i="8" s="1"/>
  <c r="H41" i="8"/>
  <c r="I41" i="8"/>
  <c r="K41" i="8" s="1"/>
  <c r="N41" i="8" s="1"/>
  <c r="P41" i="8" s="1"/>
  <c r="H42" i="8"/>
  <c r="I42" i="8"/>
  <c r="K42" i="8" s="1"/>
  <c r="H43" i="8"/>
  <c r="I43" i="8"/>
  <c r="K43" i="8" s="1"/>
  <c r="N43" i="8" s="1"/>
  <c r="P43" i="8" s="1"/>
  <c r="H44" i="8"/>
  <c r="I44" i="8"/>
  <c r="K44" i="8" s="1"/>
  <c r="H45" i="8"/>
  <c r="I45" i="8"/>
  <c r="K45" i="8" s="1"/>
  <c r="N45" i="8" s="1"/>
  <c r="P45" i="8" s="1"/>
  <c r="H46" i="8"/>
  <c r="I46" i="8"/>
  <c r="K46" i="8" s="1"/>
  <c r="H47" i="8"/>
  <c r="I47" i="8"/>
  <c r="K47" i="8" s="1"/>
  <c r="N47" i="8" s="1"/>
  <c r="P47" i="8" s="1"/>
  <c r="H48" i="8"/>
  <c r="I48" i="8"/>
  <c r="K48" i="8" s="1"/>
  <c r="H49" i="8"/>
  <c r="I49" i="8"/>
  <c r="K49" i="8" s="1"/>
  <c r="N49" i="8" s="1"/>
  <c r="P49" i="8" s="1"/>
  <c r="H50" i="8"/>
  <c r="I50" i="8"/>
  <c r="K50" i="8" s="1"/>
  <c r="H51" i="8"/>
  <c r="I51" i="8"/>
  <c r="K51" i="8" s="1"/>
  <c r="O51" i="8" s="1"/>
  <c r="H52" i="8"/>
  <c r="I52" i="8"/>
  <c r="K52" i="8" s="1"/>
  <c r="H53" i="8"/>
  <c r="I53" i="8"/>
  <c r="K53" i="8" s="1"/>
  <c r="O53" i="8" s="1"/>
  <c r="H54" i="8"/>
  <c r="I54" i="8"/>
  <c r="K54" i="8" s="1"/>
  <c r="H55" i="8"/>
  <c r="I55" i="8"/>
  <c r="K55" i="8" s="1"/>
  <c r="O55" i="8" s="1"/>
  <c r="H56" i="8"/>
  <c r="I56" i="8"/>
  <c r="K56" i="8" s="1"/>
  <c r="Q56" i="8" s="1"/>
  <c r="R56" i="8" s="1"/>
  <c r="H57" i="8"/>
  <c r="I57" i="8"/>
  <c r="K57" i="8"/>
  <c r="O57" i="8" s="1"/>
  <c r="H58" i="8"/>
  <c r="I58" i="8"/>
  <c r="K58" i="8"/>
  <c r="H59" i="8"/>
  <c r="I59" i="8"/>
  <c r="K59" i="8" s="1"/>
  <c r="H60" i="8"/>
  <c r="I60" i="8"/>
  <c r="K60" i="8" s="1"/>
  <c r="Q60" i="8" s="1"/>
  <c r="R60" i="8" s="1"/>
  <c r="H61" i="8"/>
  <c r="I61" i="8"/>
  <c r="K61" i="8" s="1"/>
  <c r="O61" i="8" s="1"/>
  <c r="H62" i="8"/>
  <c r="I62" i="8"/>
  <c r="K62" i="8" s="1"/>
  <c r="Q62" i="8" s="1"/>
  <c r="R62" i="8" s="1"/>
  <c r="H63" i="8"/>
  <c r="I63" i="8"/>
  <c r="K63" i="8" s="1"/>
  <c r="O63" i="8" s="1"/>
  <c r="H64" i="8"/>
  <c r="I64" i="8"/>
  <c r="K64" i="8" s="1"/>
  <c r="Q64" i="8" s="1"/>
  <c r="R64" i="8" s="1"/>
  <c r="H65" i="8"/>
  <c r="I65" i="8"/>
  <c r="K65" i="8"/>
  <c r="O65" i="8" s="1"/>
  <c r="H66" i="8"/>
  <c r="I66" i="8"/>
  <c r="K66" i="8" s="1"/>
  <c r="Q66" i="8" s="1"/>
  <c r="R66" i="8" s="1"/>
  <c r="H67" i="8"/>
  <c r="I67" i="8"/>
  <c r="K67" i="8"/>
  <c r="H68" i="8"/>
  <c r="I68" i="8"/>
  <c r="K68" i="8"/>
  <c r="H69" i="8"/>
  <c r="I69" i="8"/>
  <c r="K69" i="8" s="1"/>
  <c r="O69" i="8" s="1"/>
  <c r="H70" i="8"/>
  <c r="I70" i="8"/>
  <c r="K70" i="8"/>
  <c r="H71" i="8"/>
  <c r="I71" i="8"/>
  <c r="K71" i="8"/>
  <c r="H72" i="8"/>
  <c r="I72" i="8"/>
  <c r="K72" i="8"/>
  <c r="H73" i="8"/>
  <c r="I73" i="8"/>
  <c r="K73" i="8" s="1"/>
  <c r="H74" i="8"/>
  <c r="I74" i="8"/>
  <c r="K74" i="8" s="1"/>
  <c r="H75" i="8"/>
  <c r="I75" i="8"/>
  <c r="K75" i="8" s="1"/>
  <c r="H76" i="8"/>
  <c r="I76" i="8"/>
  <c r="K76" i="8" s="1"/>
  <c r="H77" i="8"/>
  <c r="I77" i="8"/>
  <c r="K77" i="8"/>
  <c r="H78" i="8"/>
  <c r="I78" i="8"/>
  <c r="K78" i="8" s="1"/>
  <c r="Q78" i="8" s="1"/>
  <c r="R78" i="8" s="1"/>
  <c r="H79" i="8"/>
  <c r="I79" i="8"/>
  <c r="K79" i="8" s="1"/>
  <c r="H80" i="8"/>
  <c r="I80" i="8"/>
  <c r="K80" i="8" s="1"/>
  <c r="H81" i="8"/>
  <c r="I81" i="8"/>
  <c r="K81" i="8" s="1"/>
  <c r="O81" i="8" s="1"/>
  <c r="H82" i="8"/>
  <c r="I82" i="8"/>
  <c r="K82" i="8" s="1"/>
  <c r="Q82" i="8" s="1"/>
  <c r="R82" i="8" s="1"/>
  <c r="H83" i="8"/>
  <c r="I83" i="8"/>
  <c r="K83" i="8" s="1"/>
  <c r="H84" i="8"/>
  <c r="I84" i="8"/>
  <c r="K84" i="8"/>
  <c r="H85" i="8"/>
  <c r="I85" i="8"/>
  <c r="K85" i="8" s="1"/>
  <c r="O85" i="8" s="1"/>
  <c r="H86" i="8"/>
  <c r="I86" i="8"/>
  <c r="K86" i="8" s="1"/>
  <c r="H87" i="8"/>
  <c r="I87" i="8"/>
  <c r="K87" i="8"/>
  <c r="H88" i="8"/>
  <c r="I88" i="8"/>
  <c r="K88" i="8" s="1"/>
  <c r="H89" i="8"/>
  <c r="I89" i="8"/>
  <c r="K89" i="8" s="1"/>
  <c r="H90" i="8"/>
  <c r="I90" i="8"/>
  <c r="K90" i="8" s="1"/>
  <c r="H91" i="8"/>
  <c r="I91" i="8"/>
  <c r="K91" i="8" s="1"/>
  <c r="N91" i="8" s="1"/>
  <c r="P91" i="8" s="1"/>
  <c r="H92" i="8"/>
  <c r="I92" i="8"/>
  <c r="K92" i="8" s="1"/>
  <c r="H93" i="8"/>
  <c r="I93" i="8"/>
  <c r="K93" i="8" s="1"/>
  <c r="H94" i="8"/>
  <c r="I94" i="8"/>
  <c r="K94" i="8"/>
  <c r="Q94" i="8" s="1"/>
  <c r="R94" i="8" s="1"/>
  <c r="H95" i="8"/>
  <c r="I95" i="8"/>
  <c r="K95" i="8" s="1"/>
  <c r="N95" i="8" s="1"/>
  <c r="P95" i="8" s="1"/>
  <c r="H96" i="8"/>
  <c r="I96" i="8"/>
  <c r="K96" i="8" s="1"/>
  <c r="H97" i="8"/>
  <c r="I97" i="8"/>
  <c r="K97" i="8" s="1"/>
  <c r="H98" i="8"/>
  <c r="I98" i="8"/>
  <c r="K98" i="8" s="1"/>
  <c r="H99" i="8"/>
  <c r="I99" i="8"/>
  <c r="K99" i="8" s="1"/>
  <c r="Q99" i="8" s="1"/>
  <c r="R99" i="8" s="1"/>
  <c r="H100" i="8"/>
  <c r="I100" i="8"/>
  <c r="K100" i="8" s="1"/>
  <c r="H101" i="8"/>
  <c r="I101" i="8"/>
  <c r="K101" i="8" s="1"/>
  <c r="H102" i="8"/>
  <c r="I102" i="8"/>
  <c r="K102" i="8"/>
  <c r="H103" i="8"/>
  <c r="I103" i="8"/>
  <c r="K103" i="8" s="1"/>
  <c r="H104" i="8"/>
  <c r="I104" i="8"/>
  <c r="K104" i="8" s="1"/>
  <c r="Q104" i="8" s="1"/>
  <c r="R104" i="8" s="1"/>
  <c r="H105" i="8"/>
  <c r="I105" i="8"/>
  <c r="K105" i="8" s="1"/>
  <c r="H106" i="8"/>
  <c r="I106" i="8"/>
  <c r="K106" i="8" s="1"/>
  <c r="Q106" i="8" s="1"/>
  <c r="R106" i="8" s="1"/>
  <c r="H107" i="8"/>
  <c r="I107" i="8"/>
  <c r="K107" i="8" s="1"/>
  <c r="O107" i="8" s="1"/>
  <c r="H108" i="8"/>
  <c r="I108" i="8"/>
  <c r="K108" i="8"/>
  <c r="Q108" i="8" s="1"/>
  <c r="R108" i="8" s="1"/>
  <c r="H109" i="8"/>
  <c r="I109" i="8"/>
  <c r="K109" i="8" s="1"/>
  <c r="O109" i="8" s="1"/>
  <c r="H110" i="8"/>
  <c r="I110" i="8"/>
  <c r="K110" i="8" s="1"/>
  <c r="H111" i="8"/>
  <c r="I111" i="8"/>
  <c r="K111" i="8"/>
  <c r="H112" i="8"/>
  <c r="I112" i="8"/>
  <c r="K112" i="8"/>
  <c r="Q112" i="8" s="1"/>
  <c r="R112" i="8" s="1"/>
  <c r="H113" i="8"/>
  <c r="I113" i="8"/>
  <c r="K113" i="8" s="1"/>
  <c r="H114" i="8"/>
  <c r="I114" i="8"/>
  <c r="K114" i="8" s="1"/>
  <c r="Q114" i="8" s="1"/>
  <c r="R114" i="8" s="1"/>
  <c r="H115" i="8"/>
  <c r="I115" i="8"/>
  <c r="K115" i="8"/>
  <c r="O115" i="8" s="1"/>
  <c r="H116" i="8"/>
  <c r="I116" i="8"/>
  <c r="K116" i="8" s="1"/>
  <c r="Q116" i="8" s="1"/>
  <c r="R116" i="8" s="1"/>
  <c r="H117" i="8"/>
  <c r="I117" i="8"/>
  <c r="K117" i="8" s="1"/>
  <c r="O117" i="8" s="1"/>
  <c r="H118" i="8"/>
  <c r="I118" i="8"/>
  <c r="K118" i="8" s="1"/>
  <c r="H119" i="8"/>
  <c r="I119" i="8"/>
  <c r="K119" i="8" s="1"/>
  <c r="H120" i="8"/>
  <c r="I120" i="8"/>
  <c r="K120" i="8" s="1"/>
  <c r="Q120" i="8" s="1"/>
  <c r="R120" i="8" s="1"/>
  <c r="H121" i="8"/>
  <c r="I121" i="8"/>
  <c r="K121" i="8" s="1"/>
  <c r="H122" i="8"/>
  <c r="I122" i="8"/>
  <c r="K122" i="8" s="1"/>
  <c r="Q122" i="8" s="1"/>
  <c r="R122" i="8" s="1"/>
  <c r="H123" i="8"/>
  <c r="I123" i="8"/>
  <c r="K123" i="8" s="1"/>
  <c r="O123" i="8" s="1"/>
  <c r="H124" i="8"/>
  <c r="I124" i="8"/>
  <c r="K124" i="8"/>
  <c r="Q124" i="8" s="1"/>
  <c r="R124" i="8" s="1"/>
  <c r="H125" i="8"/>
  <c r="I125" i="8"/>
  <c r="K125" i="8" s="1"/>
  <c r="O125" i="8" s="1"/>
  <c r="H126" i="8"/>
  <c r="I126" i="8"/>
  <c r="K126" i="8" s="1"/>
  <c r="H127" i="8"/>
  <c r="I127" i="8"/>
  <c r="K127" i="8"/>
  <c r="H128" i="8"/>
  <c r="I128" i="8"/>
  <c r="K128" i="8"/>
  <c r="Q128" i="8" s="1"/>
  <c r="R128" i="8" s="1"/>
  <c r="H129" i="8"/>
  <c r="I129" i="8"/>
  <c r="K129" i="8"/>
  <c r="H130" i="8"/>
  <c r="I130" i="8"/>
  <c r="K130" i="8"/>
  <c r="H131" i="8"/>
  <c r="I131" i="8"/>
  <c r="K131" i="8" s="1"/>
  <c r="N131" i="8" s="1"/>
  <c r="P131" i="8" s="1"/>
  <c r="H132" i="8"/>
  <c r="I132" i="8"/>
  <c r="K132" i="8" s="1"/>
  <c r="Q132" i="8" s="1"/>
  <c r="R132" i="8" s="1"/>
  <c r="H133" i="8"/>
  <c r="I133" i="8"/>
  <c r="K133" i="8" s="1"/>
  <c r="H134" i="8"/>
  <c r="I134" i="8"/>
  <c r="K134" i="8" s="1"/>
  <c r="H135" i="8"/>
  <c r="I135" i="8"/>
  <c r="K135" i="8" s="1"/>
  <c r="N135" i="8" s="1"/>
  <c r="P135" i="8" s="1"/>
  <c r="H136" i="8"/>
  <c r="I136" i="8"/>
  <c r="K136" i="8" s="1"/>
  <c r="Q136" i="8" s="1"/>
  <c r="R136" i="8" s="1"/>
  <c r="H137" i="8"/>
  <c r="I137" i="8"/>
  <c r="K137" i="8" s="1"/>
  <c r="H138" i="8"/>
  <c r="I138" i="8"/>
  <c r="K138" i="8"/>
  <c r="H139" i="8"/>
  <c r="I139" i="8"/>
  <c r="K139" i="8" s="1"/>
  <c r="N139" i="8" s="1"/>
  <c r="P139" i="8" s="1"/>
  <c r="H140" i="8"/>
  <c r="I140" i="8"/>
  <c r="K140" i="8" s="1"/>
  <c r="Q140" i="8" s="1"/>
  <c r="R140" i="8" s="1"/>
  <c r="H141" i="8"/>
  <c r="I141" i="8"/>
  <c r="K141" i="8"/>
  <c r="H142" i="8"/>
  <c r="I142" i="8"/>
  <c r="K142" i="8"/>
  <c r="H143" i="8"/>
  <c r="I143" i="8"/>
  <c r="K143" i="8" s="1"/>
  <c r="N143" i="8" s="1"/>
  <c r="P143" i="8" s="1"/>
  <c r="H144" i="8"/>
  <c r="I144" i="8"/>
  <c r="K144" i="8" s="1"/>
  <c r="Q144" i="8" s="1"/>
  <c r="R144" i="8" s="1"/>
  <c r="H145" i="8"/>
  <c r="I145" i="8"/>
  <c r="K145" i="8" s="1"/>
  <c r="H146" i="8"/>
  <c r="I146" i="8"/>
  <c r="K146" i="8" s="1"/>
  <c r="H147" i="8"/>
  <c r="I147" i="8"/>
  <c r="K147" i="8" s="1"/>
  <c r="N147" i="8" s="1"/>
  <c r="P147" i="8" s="1"/>
  <c r="H148" i="8"/>
  <c r="I148" i="8"/>
  <c r="K148" i="8" s="1"/>
  <c r="Q148" i="8" s="1"/>
  <c r="R148" i="8" s="1"/>
  <c r="H149" i="8"/>
  <c r="I149" i="8"/>
  <c r="K149" i="8" s="1"/>
  <c r="H150" i="8"/>
  <c r="I150" i="8"/>
  <c r="K150" i="8"/>
  <c r="H151" i="8"/>
  <c r="I151" i="8"/>
  <c r="K151" i="8" s="1"/>
  <c r="N151" i="8" s="1"/>
  <c r="P151" i="8" s="1"/>
  <c r="H152" i="8"/>
  <c r="I152" i="8"/>
  <c r="K152" i="8" s="1"/>
  <c r="Q152" i="8" s="1"/>
  <c r="R152" i="8" s="1"/>
  <c r="H153" i="8"/>
  <c r="I153" i="8"/>
  <c r="K153" i="8"/>
  <c r="H154" i="8"/>
  <c r="I154" i="8"/>
  <c r="K154" i="8"/>
  <c r="H155" i="8"/>
  <c r="I155" i="8"/>
  <c r="K155" i="8" s="1"/>
  <c r="N155" i="8" s="1"/>
  <c r="P155" i="8" s="1"/>
  <c r="H156" i="8"/>
  <c r="I156" i="8"/>
  <c r="K156" i="8" s="1"/>
  <c r="Q156" i="8" s="1"/>
  <c r="R156" i="8" s="1"/>
  <c r="H157" i="8"/>
  <c r="I157" i="8"/>
  <c r="K157" i="8" s="1"/>
  <c r="H158" i="8"/>
  <c r="I158" i="8"/>
  <c r="K158" i="8"/>
  <c r="H159" i="8"/>
  <c r="I159" i="8"/>
  <c r="K159" i="8" s="1"/>
  <c r="N159" i="8" s="1"/>
  <c r="P159" i="8" s="1"/>
  <c r="H160" i="8"/>
  <c r="I160" i="8"/>
  <c r="K160" i="8" s="1"/>
  <c r="Q160" i="8" s="1"/>
  <c r="R160" i="8" s="1"/>
  <c r="H161" i="8"/>
  <c r="I161" i="8"/>
  <c r="K161" i="8" s="1"/>
  <c r="H162" i="8"/>
  <c r="I162" i="8"/>
  <c r="K162" i="8"/>
  <c r="H163" i="8"/>
  <c r="I163" i="8"/>
  <c r="K163" i="8" s="1"/>
  <c r="N163" i="8" s="1"/>
  <c r="P163" i="8" s="1"/>
  <c r="H164" i="8"/>
  <c r="I164" i="8"/>
  <c r="K164" i="8" s="1"/>
  <c r="Q164" i="8" s="1"/>
  <c r="R164" i="8" s="1"/>
  <c r="H165" i="8"/>
  <c r="I165" i="8"/>
  <c r="K165" i="8"/>
  <c r="H166" i="8"/>
  <c r="I166" i="8"/>
  <c r="K166" i="8"/>
  <c r="H167" i="8"/>
  <c r="I167" i="8"/>
  <c r="K167" i="8" s="1"/>
  <c r="N167" i="8" s="1"/>
  <c r="P167" i="8" s="1"/>
  <c r="H168" i="8"/>
  <c r="I168" i="8"/>
  <c r="K168" i="8" s="1"/>
  <c r="Q168" i="8" s="1"/>
  <c r="R168" i="8" s="1"/>
  <c r="H169" i="8"/>
  <c r="I169" i="8"/>
  <c r="K169" i="8" s="1"/>
  <c r="H170" i="8"/>
  <c r="I170" i="8"/>
  <c r="K170" i="8" s="1"/>
  <c r="H171" i="8"/>
  <c r="I171" i="8"/>
  <c r="K171" i="8" s="1"/>
  <c r="N171" i="8" s="1"/>
  <c r="P171" i="8" s="1"/>
  <c r="H172" i="8"/>
  <c r="I172" i="8"/>
  <c r="K172" i="8" s="1"/>
  <c r="Q172" i="8" s="1"/>
  <c r="R172" i="8" s="1"/>
  <c r="H173" i="8"/>
  <c r="I173" i="8"/>
  <c r="K173" i="8" s="1"/>
  <c r="H174" i="8"/>
  <c r="I174" i="8"/>
  <c r="K174" i="8"/>
  <c r="H175" i="8"/>
  <c r="I175" i="8"/>
  <c r="K175" i="8" s="1"/>
  <c r="N175" i="8" s="1"/>
  <c r="P175" i="8" s="1"/>
  <c r="H176" i="8"/>
  <c r="I176" i="8"/>
  <c r="K176" i="8" s="1"/>
  <c r="Q176" i="8" s="1"/>
  <c r="R176" i="8" s="1"/>
  <c r="H177" i="8"/>
  <c r="I177" i="8"/>
  <c r="K177" i="8"/>
  <c r="H178" i="8"/>
  <c r="I178" i="8"/>
  <c r="K178" i="8"/>
  <c r="H179" i="8"/>
  <c r="I179" i="8"/>
  <c r="K179" i="8" s="1"/>
  <c r="Q179" i="8" s="1"/>
  <c r="R179" i="8" s="1"/>
  <c r="H180" i="8"/>
  <c r="I180" i="8"/>
  <c r="K180" i="8" s="1"/>
  <c r="Q180" i="8" s="1"/>
  <c r="R180" i="8" s="1"/>
  <c r="H181" i="8"/>
  <c r="I181" i="8"/>
  <c r="K181" i="8" s="1"/>
  <c r="H182" i="8"/>
  <c r="I182" i="8"/>
  <c r="K182" i="8" s="1"/>
  <c r="H183" i="8"/>
  <c r="I183" i="8"/>
  <c r="K183" i="8" s="1"/>
  <c r="N183" i="8" s="1"/>
  <c r="P183" i="8" s="1"/>
  <c r="H184" i="8"/>
  <c r="I184" i="8"/>
  <c r="K184" i="8" s="1"/>
  <c r="N184" i="8" s="1"/>
  <c r="P184" i="8" s="1"/>
  <c r="H185" i="8"/>
  <c r="I185" i="8"/>
  <c r="K185" i="8" s="1"/>
  <c r="H186" i="8"/>
  <c r="I186" i="8"/>
  <c r="K186" i="8"/>
  <c r="H187" i="8"/>
  <c r="I187" i="8"/>
  <c r="K187" i="8" s="1"/>
  <c r="Q187" i="8" s="1"/>
  <c r="R187" i="8" s="1"/>
  <c r="H188" i="8"/>
  <c r="I188" i="8"/>
  <c r="K188" i="8"/>
  <c r="H189" i="8"/>
  <c r="I189" i="8"/>
  <c r="K189" i="8"/>
  <c r="H190" i="8"/>
  <c r="I190" i="8"/>
  <c r="K190" i="8"/>
  <c r="O190" i="8" s="1"/>
  <c r="H191" i="8"/>
  <c r="I191" i="8"/>
  <c r="K191" i="8" s="1"/>
  <c r="N191" i="8" s="1"/>
  <c r="P191" i="8" s="1"/>
  <c r="H192" i="8"/>
  <c r="I192" i="8"/>
  <c r="K192" i="8" s="1"/>
  <c r="H193" i="8"/>
  <c r="I193" i="8"/>
  <c r="K193" i="8" s="1"/>
  <c r="H194" i="8"/>
  <c r="I194" i="8"/>
  <c r="K194" i="8" s="1"/>
  <c r="H195" i="8"/>
  <c r="I195" i="8"/>
  <c r="K195" i="8" s="1"/>
  <c r="N195" i="8" s="1"/>
  <c r="P195" i="8" s="1"/>
  <c r="H196" i="8"/>
  <c r="I196" i="8"/>
  <c r="K196" i="8" s="1"/>
  <c r="H197" i="8"/>
  <c r="I197" i="8"/>
  <c r="K197" i="8" s="1"/>
  <c r="H198" i="8"/>
  <c r="I198" i="8"/>
  <c r="K198" i="8" s="1"/>
  <c r="H199" i="8"/>
  <c r="I199" i="8"/>
  <c r="K199" i="8" s="1"/>
  <c r="O199" i="8" s="1"/>
  <c r="H200" i="8"/>
  <c r="I200" i="8"/>
  <c r="K200" i="8" s="1"/>
  <c r="M200" i="8" s="1"/>
  <c r="O200" i="8" s="1"/>
  <c r="I12" i="8"/>
  <c r="K12" i="8" s="1"/>
  <c r="H12" i="8"/>
  <c r="I11" i="8"/>
  <c r="K11" i="8" s="1"/>
  <c r="H11" i="8"/>
  <c r="I10" i="8"/>
  <c r="K10" i="8" s="1"/>
  <c r="H10" i="8"/>
  <c r="I9" i="8"/>
  <c r="K9" i="8" s="1"/>
  <c r="H9" i="8"/>
  <c r="N11" i="8" l="1"/>
  <c r="P11" i="8" s="1"/>
  <c r="O191" i="8"/>
  <c r="O183" i="8"/>
  <c r="N87" i="8"/>
  <c r="P87" i="8" s="1"/>
  <c r="O87" i="8"/>
  <c r="N83" i="8"/>
  <c r="P83" i="8" s="1"/>
  <c r="O83" i="8"/>
  <c r="N71" i="8"/>
  <c r="P71" i="8" s="1"/>
  <c r="O71" i="8"/>
  <c r="N67" i="8"/>
  <c r="P67" i="8" s="1"/>
  <c r="O67" i="8"/>
  <c r="N98" i="8"/>
  <c r="P98" i="8" s="1"/>
  <c r="Q98" i="8"/>
  <c r="R98" i="8" s="1"/>
  <c r="N75" i="8"/>
  <c r="P75" i="8" s="1"/>
  <c r="O75" i="8"/>
  <c r="O175" i="8"/>
  <c r="O171" i="8"/>
  <c r="O167" i="8"/>
  <c r="O163" i="8"/>
  <c r="O159" i="8"/>
  <c r="O155" i="8"/>
  <c r="O151" i="8"/>
  <c r="O147" i="8"/>
  <c r="O143" i="8"/>
  <c r="O139" i="8"/>
  <c r="O135" i="8"/>
  <c r="O131" i="8"/>
  <c r="N199" i="8"/>
  <c r="P199" i="8" s="1"/>
  <c r="O98" i="8"/>
  <c r="O95" i="8"/>
  <c r="O91" i="8"/>
  <c r="N79" i="8"/>
  <c r="P79" i="8" s="1"/>
  <c r="O79" i="8"/>
  <c r="O197" i="8"/>
  <c r="N197" i="8"/>
  <c r="P197" i="8" s="1"/>
  <c r="Q197" i="8"/>
  <c r="R197" i="8" s="1"/>
  <c r="N189" i="8"/>
  <c r="P189" i="8" s="1"/>
  <c r="Q189" i="8"/>
  <c r="R189" i="8" s="1"/>
  <c r="O189" i="8"/>
  <c r="Q119" i="8"/>
  <c r="R119" i="8" s="1"/>
  <c r="N119" i="8"/>
  <c r="P119" i="8" s="1"/>
  <c r="O119" i="8"/>
  <c r="N110" i="8"/>
  <c r="P110" i="8" s="1"/>
  <c r="O110" i="8"/>
  <c r="Q110" i="8"/>
  <c r="R110" i="8" s="1"/>
  <c r="O192" i="8"/>
  <c r="Q192" i="8"/>
  <c r="R192" i="8" s="1"/>
  <c r="N188" i="8"/>
  <c r="P188" i="8" s="1"/>
  <c r="O188" i="8"/>
  <c r="N181" i="8"/>
  <c r="P181" i="8" s="1"/>
  <c r="Q181" i="8"/>
  <c r="R181" i="8" s="1"/>
  <c r="O181" i="8"/>
  <c r="N177" i="8"/>
  <c r="P177" i="8" s="1"/>
  <c r="O177" i="8"/>
  <c r="Q177" i="8"/>
  <c r="R177" i="8" s="1"/>
  <c r="N173" i="8"/>
  <c r="P173" i="8" s="1"/>
  <c r="O173" i="8"/>
  <c r="Q173" i="8"/>
  <c r="R173" i="8" s="1"/>
  <c r="N169" i="8"/>
  <c r="P169" i="8" s="1"/>
  <c r="O169" i="8"/>
  <c r="Q169" i="8"/>
  <c r="R169" i="8" s="1"/>
  <c r="N165" i="8"/>
  <c r="P165" i="8" s="1"/>
  <c r="O165" i="8"/>
  <c r="Q165" i="8"/>
  <c r="R165" i="8" s="1"/>
  <c r="N161" i="8"/>
  <c r="P161" i="8" s="1"/>
  <c r="O161" i="8"/>
  <c r="Q161" i="8"/>
  <c r="R161" i="8" s="1"/>
  <c r="N157" i="8"/>
  <c r="P157" i="8" s="1"/>
  <c r="O157" i="8"/>
  <c r="Q157" i="8"/>
  <c r="R157" i="8" s="1"/>
  <c r="N153" i="8"/>
  <c r="P153" i="8" s="1"/>
  <c r="O153" i="8"/>
  <c r="Q153" i="8"/>
  <c r="R153" i="8" s="1"/>
  <c r="N149" i="8"/>
  <c r="P149" i="8" s="1"/>
  <c r="O149" i="8"/>
  <c r="Q149" i="8"/>
  <c r="R149" i="8" s="1"/>
  <c r="N145" i="8"/>
  <c r="P145" i="8" s="1"/>
  <c r="O145" i="8"/>
  <c r="Q145" i="8"/>
  <c r="R145" i="8" s="1"/>
  <c r="N141" i="8"/>
  <c r="P141" i="8" s="1"/>
  <c r="O141" i="8"/>
  <c r="Q141" i="8"/>
  <c r="R141" i="8" s="1"/>
  <c r="N137" i="8"/>
  <c r="P137" i="8" s="1"/>
  <c r="O137" i="8"/>
  <c r="Q137" i="8"/>
  <c r="R137" i="8" s="1"/>
  <c r="N133" i="8"/>
  <c r="P133" i="8" s="1"/>
  <c r="O133" i="8"/>
  <c r="Q133" i="8"/>
  <c r="R133" i="8" s="1"/>
  <c r="N129" i="8"/>
  <c r="P129" i="8" s="1"/>
  <c r="O129" i="8"/>
  <c r="Q129" i="8"/>
  <c r="R129" i="8" s="1"/>
  <c r="Q111" i="8"/>
  <c r="R111" i="8" s="1"/>
  <c r="N111" i="8"/>
  <c r="P111" i="8" s="1"/>
  <c r="O111" i="8"/>
  <c r="N102" i="8"/>
  <c r="P102" i="8" s="1"/>
  <c r="Q102" i="8"/>
  <c r="R102" i="8" s="1"/>
  <c r="O102" i="8"/>
  <c r="N88" i="8"/>
  <c r="P88" i="8" s="1"/>
  <c r="O88" i="8"/>
  <c r="Q88" i="8"/>
  <c r="R88" i="8" s="1"/>
  <c r="N72" i="8"/>
  <c r="P72" i="8" s="1"/>
  <c r="O72" i="8"/>
  <c r="Q72" i="8"/>
  <c r="R72" i="8" s="1"/>
  <c r="Q198" i="8"/>
  <c r="R198" i="8" s="1"/>
  <c r="N198" i="8"/>
  <c r="P198" i="8" s="1"/>
  <c r="Q196" i="8"/>
  <c r="R196" i="8" s="1"/>
  <c r="N196" i="8"/>
  <c r="P196" i="8" s="1"/>
  <c r="O196" i="8"/>
  <c r="Q182" i="8"/>
  <c r="R182" i="8" s="1"/>
  <c r="N182" i="8"/>
  <c r="P182" i="8" s="1"/>
  <c r="O198" i="8"/>
  <c r="O195" i="8"/>
  <c r="Q195" i="8"/>
  <c r="R195" i="8" s="1"/>
  <c r="Q194" i="8"/>
  <c r="R194" i="8" s="1"/>
  <c r="O194" i="8"/>
  <c r="N194" i="8"/>
  <c r="P194" i="8" s="1"/>
  <c r="N193" i="8"/>
  <c r="P193" i="8" s="1"/>
  <c r="O193" i="8"/>
  <c r="Q193" i="8"/>
  <c r="R193" i="8" s="1"/>
  <c r="N187" i="8"/>
  <c r="P187" i="8" s="1"/>
  <c r="O187" i="8"/>
  <c r="N186" i="8"/>
  <c r="P186" i="8" s="1"/>
  <c r="O186" i="8"/>
  <c r="Q186" i="8"/>
  <c r="R186" i="8" s="1"/>
  <c r="O184" i="8"/>
  <c r="Q184" i="8"/>
  <c r="R184" i="8" s="1"/>
  <c r="O182" i="8"/>
  <c r="O180" i="8"/>
  <c r="N180" i="8"/>
  <c r="P180" i="8" s="1"/>
  <c r="N176" i="8"/>
  <c r="P176" i="8" s="1"/>
  <c r="O176" i="8"/>
  <c r="N172" i="8"/>
  <c r="P172" i="8" s="1"/>
  <c r="O172" i="8"/>
  <c r="N168" i="8"/>
  <c r="P168" i="8" s="1"/>
  <c r="O168" i="8"/>
  <c r="N164" i="8"/>
  <c r="P164" i="8" s="1"/>
  <c r="O164" i="8"/>
  <c r="N160" i="8"/>
  <c r="P160" i="8" s="1"/>
  <c r="O160" i="8"/>
  <c r="N156" i="8"/>
  <c r="P156" i="8" s="1"/>
  <c r="O156" i="8"/>
  <c r="N152" i="8"/>
  <c r="P152" i="8" s="1"/>
  <c r="O152" i="8"/>
  <c r="N148" i="8"/>
  <c r="P148" i="8" s="1"/>
  <c r="O148" i="8"/>
  <c r="N144" i="8"/>
  <c r="P144" i="8" s="1"/>
  <c r="O144" i="8"/>
  <c r="N140" i="8"/>
  <c r="P140" i="8" s="1"/>
  <c r="O140" i="8"/>
  <c r="N136" i="8"/>
  <c r="P136" i="8" s="1"/>
  <c r="O136" i="8"/>
  <c r="N132" i="8"/>
  <c r="P132" i="8" s="1"/>
  <c r="O132" i="8"/>
  <c r="N126" i="8"/>
  <c r="P126" i="8" s="1"/>
  <c r="O126" i="8"/>
  <c r="Q126" i="8"/>
  <c r="R126" i="8" s="1"/>
  <c r="O103" i="8"/>
  <c r="Q103" i="8"/>
  <c r="R103" i="8" s="1"/>
  <c r="N103" i="8"/>
  <c r="P103" i="8" s="1"/>
  <c r="N90" i="8"/>
  <c r="P90" i="8" s="1"/>
  <c r="O90" i="8"/>
  <c r="Q90" i="8"/>
  <c r="R90" i="8" s="1"/>
  <c r="N74" i="8"/>
  <c r="P74" i="8" s="1"/>
  <c r="O74" i="8"/>
  <c r="Q74" i="8"/>
  <c r="R74" i="8" s="1"/>
  <c r="Q200" i="8"/>
  <c r="R200" i="8" s="1"/>
  <c r="N200" i="8"/>
  <c r="P200" i="8" s="1"/>
  <c r="Q199" i="8"/>
  <c r="R199" i="8" s="1"/>
  <c r="N192" i="8"/>
  <c r="P192" i="8" s="1"/>
  <c r="Q190" i="8"/>
  <c r="R190" i="8" s="1"/>
  <c r="N190" i="8"/>
  <c r="P190" i="8" s="1"/>
  <c r="Q188" i="8"/>
  <c r="R188" i="8" s="1"/>
  <c r="N185" i="8"/>
  <c r="P185" i="8" s="1"/>
  <c r="O185" i="8"/>
  <c r="Q185" i="8"/>
  <c r="R185" i="8" s="1"/>
  <c r="N179" i="8"/>
  <c r="P179" i="8" s="1"/>
  <c r="O179" i="8"/>
  <c r="N178" i="8"/>
  <c r="P178" i="8" s="1"/>
  <c r="O178" i="8"/>
  <c r="Q178" i="8"/>
  <c r="R178" i="8" s="1"/>
  <c r="N174" i="8"/>
  <c r="P174" i="8" s="1"/>
  <c r="O174" i="8"/>
  <c r="Q174" i="8"/>
  <c r="R174" i="8" s="1"/>
  <c r="N170" i="8"/>
  <c r="P170" i="8" s="1"/>
  <c r="O170" i="8"/>
  <c r="Q170" i="8"/>
  <c r="R170" i="8" s="1"/>
  <c r="N166" i="8"/>
  <c r="P166" i="8" s="1"/>
  <c r="O166" i="8"/>
  <c r="Q166" i="8"/>
  <c r="R166" i="8" s="1"/>
  <c r="N162" i="8"/>
  <c r="P162" i="8" s="1"/>
  <c r="O162" i="8"/>
  <c r="Q162" i="8"/>
  <c r="R162" i="8" s="1"/>
  <c r="N158" i="8"/>
  <c r="P158" i="8" s="1"/>
  <c r="O158" i="8"/>
  <c r="Q158" i="8"/>
  <c r="R158" i="8" s="1"/>
  <c r="N154" i="8"/>
  <c r="P154" i="8" s="1"/>
  <c r="O154" i="8"/>
  <c r="Q154" i="8"/>
  <c r="R154" i="8" s="1"/>
  <c r="N150" i="8"/>
  <c r="P150" i="8" s="1"/>
  <c r="O150" i="8"/>
  <c r="Q150" i="8"/>
  <c r="R150" i="8" s="1"/>
  <c r="N146" i="8"/>
  <c r="P146" i="8" s="1"/>
  <c r="O146" i="8"/>
  <c r="Q146" i="8"/>
  <c r="R146" i="8" s="1"/>
  <c r="N142" i="8"/>
  <c r="P142" i="8" s="1"/>
  <c r="O142" i="8"/>
  <c r="Q142" i="8"/>
  <c r="R142" i="8" s="1"/>
  <c r="N138" i="8"/>
  <c r="P138" i="8" s="1"/>
  <c r="O138" i="8"/>
  <c r="Q138" i="8"/>
  <c r="R138" i="8" s="1"/>
  <c r="N134" i="8"/>
  <c r="P134" i="8" s="1"/>
  <c r="O134" i="8"/>
  <c r="Q134" i="8"/>
  <c r="R134" i="8" s="1"/>
  <c r="N130" i="8"/>
  <c r="P130" i="8" s="1"/>
  <c r="O130" i="8"/>
  <c r="Q130" i="8"/>
  <c r="R130" i="8" s="1"/>
  <c r="Q127" i="8"/>
  <c r="R127" i="8" s="1"/>
  <c r="N127" i="8"/>
  <c r="P127" i="8" s="1"/>
  <c r="O127" i="8"/>
  <c r="N118" i="8"/>
  <c r="P118" i="8" s="1"/>
  <c r="O118" i="8"/>
  <c r="Q118" i="8"/>
  <c r="R118" i="8" s="1"/>
  <c r="N93" i="8"/>
  <c r="P93" i="8" s="1"/>
  <c r="Q93" i="8"/>
  <c r="R93" i="8" s="1"/>
  <c r="O93" i="8"/>
  <c r="N77" i="8"/>
  <c r="P77" i="8" s="1"/>
  <c r="Q77" i="8"/>
  <c r="R77" i="8" s="1"/>
  <c r="O77" i="8"/>
  <c r="N128" i="8"/>
  <c r="P128" i="8" s="1"/>
  <c r="O128" i="8"/>
  <c r="Q121" i="8"/>
  <c r="R121" i="8" s="1"/>
  <c r="N121" i="8"/>
  <c r="P121" i="8" s="1"/>
  <c r="N120" i="8"/>
  <c r="P120" i="8" s="1"/>
  <c r="O120" i="8"/>
  <c r="Q113" i="8"/>
  <c r="R113" i="8" s="1"/>
  <c r="N113" i="8"/>
  <c r="P113" i="8" s="1"/>
  <c r="N112" i="8"/>
  <c r="P112" i="8" s="1"/>
  <c r="O112" i="8"/>
  <c r="Q105" i="8"/>
  <c r="R105" i="8" s="1"/>
  <c r="N105" i="8"/>
  <c r="P105" i="8" s="1"/>
  <c r="N104" i="8"/>
  <c r="P104" i="8" s="1"/>
  <c r="O104" i="8"/>
  <c r="Q101" i="8"/>
  <c r="R101" i="8" s="1"/>
  <c r="N101" i="8"/>
  <c r="P101" i="8" s="1"/>
  <c r="N97" i="8"/>
  <c r="P97" i="8" s="1"/>
  <c r="O97" i="8"/>
  <c r="Q97" i="8"/>
  <c r="R97" i="8" s="1"/>
  <c r="N89" i="8"/>
  <c r="P89" i="8" s="1"/>
  <c r="Q89" i="8"/>
  <c r="R89" i="8" s="1"/>
  <c r="N86" i="8"/>
  <c r="P86" i="8" s="1"/>
  <c r="O86" i="8"/>
  <c r="N84" i="8"/>
  <c r="P84" i="8" s="1"/>
  <c r="O84" i="8"/>
  <c r="Q84" i="8"/>
  <c r="R84" i="8" s="1"/>
  <c r="N73" i="8"/>
  <c r="P73" i="8" s="1"/>
  <c r="Q73" i="8"/>
  <c r="R73" i="8" s="1"/>
  <c r="N70" i="8"/>
  <c r="P70" i="8" s="1"/>
  <c r="O70" i="8"/>
  <c r="N68" i="8"/>
  <c r="P68" i="8" s="1"/>
  <c r="O68" i="8"/>
  <c r="Q68" i="8"/>
  <c r="R68" i="8" s="1"/>
  <c r="N58" i="8"/>
  <c r="P58" i="8" s="1"/>
  <c r="O58" i="8"/>
  <c r="Q58" i="8"/>
  <c r="R58" i="8" s="1"/>
  <c r="Q191" i="8"/>
  <c r="R191" i="8" s="1"/>
  <c r="Q183" i="8"/>
  <c r="R183" i="8" s="1"/>
  <c r="Q123" i="8"/>
  <c r="R123" i="8" s="1"/>
  <c r="N123" i="8"/>
  <c r="P123" i="8" s="1"/>
  <c r="N122" i="8"/>
  <c r="P122" i="8" s="1"/>
  <c r="O122" i="8"/>
  <c r="Q115" i="8"/>
  <c r="R115" i="8" s="1"/>
  <c r="N115" i="8"/>
  <c r="P115" i="8" s="1"/>
  <c r="N114" i="8"/>
  <c r="P114" i="8" s="1"/>
  <c r="O114" i="8"/>
  <c r="Q107" i="8"/>
  <c r="R107" i="8" s="1"/>
  <c r="N107" i="8"/>
  <c r="P107" i="8" s="1"/>
  <c r="N106" i="8"/>
  <c r="P106" i="8" s="1"/>
  <c r="O106" i="8"/>
  <c r="N100" i="8"/>
  <c r="P100" i="8" s="1"/>
  <c r="Q100" i="8"/>
  <c r="R100" i="8" s="1"/>
  <c r="O100" i="8"/>
  <c r="N96" i="8"/>
  <c r="P96" i="8" s="1"/>
  <c r="O96" i="8"/>
  <c r="Q96" i="8"/>
  <c r="R96" i="8" s="1"/>
  <c r="N85" i="8"/>
  <c r="P85" i="8" s="1"/>
  <c r="Q85" i="8"/>
  <c r="R85" i="8" s="1"/>
  <c r="N82" i="8"/>
  <c r="P82" i="8" s="1"/>
  <c r="O82" i="8"/>
  <c r="N80" i="8"/>
  <c r="P80" i="8" s="1"/>
  <c r="O80" i="8"/>
  <c r="Q80" i="8"/>
  <c r="R80" i="8" s="1"/>
  <c r="N69" i="8"/>
  <c r="P69" i="8" s="1"/>
  <c r="Q69" i="8"/>
  <c r="R69" i="8" s="1"/>
  <c r="N66" i="8"/>
  <c r="P66" i="8" s="1"/>
  <c r="O66" i="8"/>
  <c r="Q59" i="8"/>
  <c r="R59" i="8" s="1"/>
  <c r="N59" i="8"/>
  <c r="P59" i="8" s="1"/>
  <c r="O59" i="8"/>
  <c r="Q175" i="8"/>
  <c r="R175" i="8" s="1"/>
  <c r="Q171" i="8"/>
  <c r="R171" i="8" s="1"/>
  <c r="Q167" i="8"/>
  <c r="R167" i="8" s="1"/>
  <c r="Q163" i="8"/>
  <c r="R163" i="8" s="1"/>
  <c r="Q159" i="8"/>
  <c r="R159" i="8" s="1"/>
  <c r="Q155" i="8"/>
  <c r="R155" i="8" s="1"/>
  <c r="Q151" i="8"/>
  <c r="R151" i="8" s="1"/>
  <c r="Q147" i="8"/>
  <c r="R147" i="8" s="1"/>
  <c r="Q143" i="8"/>
  <c r="R143" i="8" s="1"/>
  <c r="Q139" i="8"/>
  <c r="R139" i="8" s="1"/>
  <c r="Q135" i="8"/>
  <c r="R135" i="8" s="1"/>
  <c r="Q131" i="8"/>
  <c r="R131" i="8" s="1"/>
  <c r="Q125" i="8"/>
  <c r="R125" i="8" s="1"/>
  <c r="N125" i="8"/>
  <c r="P125" i="8" s="1"/>
  <c r="N124" i="8"/>
  <c r="P124" i="8" s="1"/>
  <c r="O124" i="8"/>
  <c r="O121" i="8"/>
  <c r="Q117" i="8"/>
  <c r="R117" i="8" s="1"/>
  <c r="N117" i="8"/>
  <c r="P117" i="8" s="1"/>
  <c r="N116" i="8"/>
  <c r="P116" i="8" s="1"/>
  <c r="O116" i="8"/>
  <c r="O113" i="8"/>
  <c r="Q109" i="8"/>
  <c r="R109" i="8" s="1"/>
  <c r="N109" i="8"/>
  <c r="P109" i="8" s="1"/>
  <c r="N108" i="8"/>
  <c r="P108" i="8" s="1"/>
  <c r="O108" i="8"/>
  <c r="O105" i="8"/>
  <c r="O101" i="8"/>
  <c r="N99" i="8"/>
  <c r="P99" i="8" s="1"/>
  <c r="O99" i="8"/>
  <c r="N94" i="8"/>
  <c r="P94" i="8" s="1"/>
  <c r="O94" i="8"/>
  <c r="N92" i="8"/>
  <c r="P92" i="8" s="1"/>
  <c r="O92" i="8"/>
  <c r="Q92" i="8"/>
  <c r="R92" i="8" s="1"/>
  <c r="O89" i="8"/>
  <c r="Q86" i="8"/>
  <c r="R86" i="8" s="1"/>
  <c r="N81" i="8"/>
  <c r="P81" i="8" s="1"/>
  <c r="Q81" i="8"/>
  <c r="R81" i="8" s="1"/>
  <c r="N78" i="8"/>
  <c r="P78" i="8" s="1"/>
  <c r="O78" i="8"/>
  <c r="N76" i="8"/>
  <c r="P76" i="8" s="1"/>
  <c r="O76" i="8"/>
  <c r="Q76" i="8"/>
  <c r="R76" i="8" s="1"/>
  <c r="O73" i="8"/>
  <c r="Q70" i="8"/>
  <c r="R70" i="8" s="1"/>
  <c r="N65" i="8"/>
  <c r="P65" i="8" s="1"/>
  <c r="Q65" i="8"/>
  <c r="R65" i="8" s="1"/>
  <c r="Q95" i="8"/>
  <c r="R95" i="8" s="1"/>
  <c r="Q91" i="8"/>
  <c r="R91" i="8" s="1"/>
  <c r="Q87" i="8"/>
  <c r="R87" i="8" s="1"/>
  <c r="Q83" i="8"/>
  <c r="R83" i="8" s="1"/>
  <c r="Q79" i="8"/>
  <c r="R79" i="8" s="1"/>
  <c r="Q75" i="8"/>
  <c r="R75" i="8" s="1"/>
  <c r="Q71" i="8"/>
  <c r="R71" i="8" s="1"/>
  <c r="Q67" i="8"/>
  <c r="R67" i="8" s="1"/>
  <c r="Q61" i="8"/>
  <c r="R61" i="8" s="1"/>
  <c r="N61" i="8"/>
  <c r="P61" i="8" s="1"/>
  <c r="N60" i="8"/>
  <c r="P60" i="8" s="1"/>
  <c r="O60" i="8"/>
  <c r="Q63" i="8"/>
  <c r="R63" i="8" s="1"/>
  <c r="N63" i="8"/>
  <c r="P63" i="8" s="1"/>
  <c r="N62" i="8"/>
  <c r="P62" i="8" s="1"/>
  <c r="O62" i="8"/>
  <c r="Q55" i="8"/>
  <c r="R55" i="8" s="1"/>
  <c r="N55" i="8"/>
  <c r="P55" i="8" s="1"/>
  <c r="O54" i="8"/>
  <c r="Q54" i="8"/>
  <c r="R54" i="8" s="1"/>
  <c r="N54" i="8"/>
  <c r="P54" i="8" s="1"/>
  <c r="Q53" i="8"/>
  <c r="R53" i="8" s="1"/>
  <c r="N53" i="8"/>
  <c r="P53" i="8" s="1"/>
  <c r="O52" i="8"/>
  <c r="Q52" i="8"/>
  <c r="R52" i="8" s="1"/>
  <c r="N52" i="8"/>
  <c r="P52" i="8" s="1"/>
  <c r="Q51" i="8"/>
  <c r="R51" i="8" s="1"/>
  <c r="N51" i="8"/>
  <c r="P51" i="8" s="1"/>
  <c r="O50" i="8"/>
  <c r="Q50" i="8"/>
  <c r="R50" i="8" s="1"/>
  <c r="N50" i="8"/>
  <c r="P50" i="8" s="1"/>
  <c r="O48" i="8"/>
  <c r="Q48" i="8"/>
  <c r="R48" i="8" s="1"/>
  <c r="N48" i="8"/>
  <c r="P48" i="8" s="1"/>
  <c r="O46" i="8"/>
  <c r="Q46" i="8"/>
  <c r="R46" i="8" s="1"/>
  <c r="N46" i="8"/>
  <c r="P46" i="8" s="1"/>
  <c r="O44" i="8"/>
  <c r="Q44" i="8"/>
  <c r="R44" i="8" s="1"/>
  <c r="N44" i="8"/>
  <c r="P44" i="8" s="1"/>
  <c r="O42" i="8"/>
  <c r="Q42" i="8"/>
  <c r="R42" i="8" s="1"/>
  <c r="N42" i="8"/>
  <c r="P42" i="8" s="1"/>
  <c r="O40" i="8"/>
  <c r="Q40" i="8"/>
  <c r="R40" i="8" s="1"/>
  <c r="N40" i="8"/>
  <c r="P40" i="8" s="1"/>
  <c r="O38" i="8"/>
  <c r="Q38" i="8"/>
  <c r="R38" i="8" s="1"/>
  <c r="N38" i="8"/>
  <c r="P38" i="8" s="1"/>
  <c r="O36" i="8"/>
  <c r="Q36" i="8"/>
  <c r="R36" i="8" s="1"/>
  <c r="N36" i="8"/>
  <c r="P36" i="8" s="1"/>
  <c r="O34" i="8"/>
  <c r="Q34" i="8"/>
  <c r="R34" i="8" s="1"/>
  <c r="N34" i="8"/>
  <c r="P34" i="8" s="1"/>
  <c r="O32" i="8"/>
  <c r="Q32" i="8"/>
  <c r="R32" i="8" s="1"/>
  <c r="N32" i="8"/>
  <c r="P32" i="8" s="1"/>
  <c r="O30" i="8"/>
  <c r="Q30" i="8"/>
  <c r="R30" i="8" s="1"/>
  <c r="N30" i="8"/>
  <c r="P30" i="8" s="1"/>
  <c r="O28" i="8"/>
  <c r="Q28" i="8"/>
  <c r="R28" i="8" s="1"/>
  <c r="N28" i="8"/>
  <c r="P28" i="8" s="1"/>
  <c r="O26" i="8"/>
  <c r="Q26" i="8"/>
  <c r="R26" i="8" s="1"/>
  <c r="N26" i="8"/>
  <c r="P26" i="8" s="1"/>
  <c r="O24" i="8"/>
  <c r="Q24" i="8"/>
  <c r="R24" i="8" s="1"/>
  <c r="N24" i="8"/>
  <c r="P24" i="8" s="1"/>
  <c r="O22" i="8"/>
  <c r="Q22" i="8"/>
  <c r="R22" i="8" s="1"/>
  <c r="N22" i="8"/>
  <c r="P22" i="8" s="1"/>
  <c r="O20" i="8"/>
  <c r="Q20" i="8"/>
  <c r="R20" i="8" s="1"/>
  <c r="N20" i="8"/>
  <c r="P20" i="8" s="1"/>
  <c r="O18" i="8"/>
  <c r="Q18" i="8"/>
  <c r="R18" i="8" s="1"/>
  <c r="N18" i="8"/>
  <c r="P18" i="8" s="1"/>
  <c r="O16" i="8"/>
  <c r="Q16" i="8"/>
  <c r="R16" i="8" s="1"/>
  <c r="N16" i="8"/>
  <c r="P16" i="8" s="1"/>
  <c r="O14" i="8"/>
  <c r="Q14" i="8"/>
  <c r="R14" i="8" s="1"/>
  <c r="N14" i="8"/>
  <c r="P14" i="8" s="1"/>
  <c r="N64" i="8"/>
  <c r="P64" i="8" s="1"/>
  <c r="O64" i="8"/>
  <c r="Q57" i="8"/>
  <c r="R57" i="8" s="1"/>
  <c r="N57" i="8"/>
  <c r="P57" i="8" s="1"/>
  <c r="N56" i="8"/>
  <c r="P56" i="8" s="1"/>
  <c r="O56" i="8"/>
  <c r="Q49" i="8"/>
  <c r="R49" i="8" s="1"/>
  <c r="O49" i="8"/>
  <c r="Q47" i="8"/>
  <c r="R47" i="8" s="1"/>
  <c r="O47" i="8"/>
  <c r="Q45" i="8"/>
  <c r="R45" i="8" s="1"/>
  <c r="O45" i="8"/>
  <c r="Q43" i="8"/>
  <c r="R43" i="8" s="1"/>
  <c r="O43" i="8"/>
  <c r="Q41" i="8"/>
  <c r="R41" i="8" s="1"/>
  <c r="O41" i="8"/>
  <c r="Q39" i="8"/>
  <c r="R39" i="8" s="1"/>
  <c r="O39" i="8"/>
  <c r="Q37" i="8"/>
  <c r="R37" i="8" s="1"/>
  <c r="O37" i="8"/>
  <c r="Q35" i="8"/>
  <c r="R35" i="8" s="1"/>
  <c r="O35" i="8"/>
  <c r="Q33" i="8"/>
  <c r="R33" i="8" s="1"/>
  <c r="O33" i="8"/>
  <c r="Q31" i="8"/>
  <c r="R31" i="8" s="1"/>
  <c r="O31" i="8"/>
  <c r="Q29" i="8"/>
  <c r="R29" i="8" s="1"/>
  <c r="O29" i="8"/>
  <c r="Q27" i="8"/>
  <c r="R27" i="8" s="1"/>
  <c r="O27" i="8"/>
  <c r="Q25" i="8"/>
  <c r="R25" i="8" s="1"/>
  <c r="O25" i="8"/>
  <c r="Q23" i="8"/>
  <c r="R23" i="8" s="1"/>
  <c r="O23" i="8"/>
  <c r="Q21" i="8"/>
  <c r="R21" i="8" s="1"/>
  <c r="O21" i="8"/>
  <c r="Q19" i="8"/>
  <c r="R19" i="8" s="1"/>
  <c r="O19" i="8"/>
  <c r="Q17" i="8"/>
  <c r="R17" i="8" s="1"/>
  <c r="O17" i="8"/>
  <c r="Q15" i="8"/>
  <c r="R15" i="8" s="1"/>
  <c r="O15" i="8"/>
  <c r="Q13" i="8"/>
  <c r="R13" i="8" s="1"/>
  <c r="O13" i="8"/>
  <c r="Q11" i="8"/>
  <c r="R11" i="8" s="1"/>
  <c r="N12" i="8"/>
  <c r="P12" i="8" s="1"/>
  <c r="O12" i="8"/>
  <c r="Q12" i="8"/>
  <c r="R12" i="8" s="1"/>
  <c r="M7" i="2"/>
  <c r="O11" i="8" l="1"/>
  <c r="D8" i="8"/>
  <c r="L9" i="8" s="1"/>
  <c r="C8" i="8"/>
  <c r="R7" i="8"/>
  <c r="Q7" i="8"/>
  <c r="P7" i="8"/>
  <c r="O7" i="8"/>
  <c r="N7" i="8"/>
  <c r="M7" i="8"/>
  <c r="L7" i="8"/>
  <c r="K7" i="8"/>
  <c r="I7" i="8"/>
  <c r="F7" i="8"/>
  <c r="E7" i="8"/>
  <c r="D7" i="8"/>
  <c r="C7" i="8"/>
  <c r="M10" i="2"/>
  <c r="J8" i="2"/>
  <c r="O3" i="15" s="1"/>
  <c r="J7" i="2"/>
  <c r="Q11" i="2"/>
  <c r="Q9" i="2"/>
  <c r="O4" i="2"/>
  <c r="L10" i="8" l="1"/>
  <c r="M10" i="8" s="1"/>
  <c r="M9" i="8"/>
  <c r="N9" i="8" s="1"/>
  <c r="K8" i="8"/>
  <c r="Q10" i="8" l="1"/>
  <c r="N10" i="8"/>
  <c r="Q9" i="8"/>
  <c r="O9" i="8" s="1"/>
  <c r="P9" i="8"/>
  <c r="R9" i="8" s="1"/>
  <c r="O10" i="8" l="1"/>
  <c r="P10" i="8" s="1"/>
  <c r="R10" i="8" s="1"/>
</calcChain>
</file>

<file path=xl/sharedStrings.xml><?xml version="1.0" encoding="utf-8"?>
<sst xmlns="http://schemas.openxmlformats.org/spreadsheetml/2006/main" count="956" uniqueCount="281">
  <si>
    <t>Project Name:</t>
  </si>
  <si>
    <t>Prepared By:</t>
  </si>
  <si>
    <t>Date:</t>
  </si>
  <si>
    <t>Altitude:</t>
  </si>
  <si>
    <t>Design Static Pressure:</t>
  </si>
  <si>
    <t>Static Pressure Calculation</t>
  </si>
  <si>
    <t>Duct Length</t>
  </si>
  <si>
    <t>Duct Width/Diameter</t>
  </si>
  <si>
    <t>Duct Height</t>
  </si>
  <si>
    <t>ASHRAE Loss Coefficient</t>
  </si>
  <si>
    <t>Duct Area</t>
  </si>
  <si>
    <t>Total Volumetric Flow</t>
  </si>
  <si>
    <t>Duct Velocity</t>
  </si>
  <si>
    <t>Fitting Loss</t>
  </si>
  <si>
    <t>Friction Loss</t>
  </si>
  <si>
    <t>Total Pressure</t>
  </si>
  <si>
    <t>Static Pressure</t>
  </si>
  <si>
    <t>Calculations</t>
  </si>
  <si>
    <t>Duct Fitting</t>
  </si>
  <si>
    <t>For Your Records…</t>
  </si>
  <si>
    <t>Unit Design Supply Temp:</t>
  </si>
  <si>
    <t>Void Temp:</t>
  </si>
  <si>
    <t>Room Design Temp:</t>
  </si>
  <si>
    <t>Insulation Thickness:</t>
  </si>
  <si>
    <t>Units:</t>
  </si>
  <si>
    <t>Duct Parameter Inputs (Select From Dropdowns)</t>
  </si>
  <si>
    <t>Results</t>
  </si>
  <si>
    <t>Equiv. Diameter</t>
  </si>
  <si>
    <t>Vol. Flow Rate</t>
  </si>
  <si>
    <t>Velocity Pressure</t>
  </si>
  <si>
    <t>Supply Air Density =</t>
  </si>
  <si>
    <t>-</t>
  </si>
  <si>
    <t>Duct Fitting instruction</t>
    <phoneticPr fontId="9"/>
  </si>
  <si>
    <t>CD3-1</t>
    <phoneticPr fontId="10"/>
  </si>
  <si>
    <t>Elbow, Die Stamped, 90 Degree, r/D = 1.5</t>
  </si>
  <si>
    <t>CD3-2</t>
    <phoneticPr fontId="10"/>
  </si>
  <si>
    <t>Elbow, Die Stamped, 90 Degree, r/D = 1.0</t>
    <phoneticPr fontId="10"/>
  </si>
  <si>
    <t>CD3-3</t>
    <phoneticPr fontId="10"/>
  </si>
  <si>
    <t>Elbow, Die Stamped, 45 Degree, r/D = 1.5</t>
  </si>
  <si>
    <t>CD3-4</t>
    <phoneticPr fontId="10"/>
  </si>
  <si>
    <t>Elbow, Die Stamped, 45 Degree, r/D = 1.0</t>
  </si>
  <si>
    <t>CD3-5</t>
    <phoneticPr fontId="10"/>
  </si>
  <si>
    <t>Elbow, Pleated, 90 Degree, r/D = 1.5</t>
  </si>
  <si>
    <t>CD3-7</t>
    <phoneticPr fontId="10"/>
  </si>
  <si>
    <t>Elbow, Pleated, 45 Degree, r/D = 1.5</t>
  </si>
  <si>
    <t>CR3-1</t>
    <phoneticPr fontId="10"/>
  </si>
  <si>
    <t>CR3-6</t>
    <phoneticPr fontId="10"/>
  </si>
  <si>
    <t>Elbow, Mitered, 90 Degrees, Without Vanes</t>
  </si>
  <si>
    <t>CR3-9</t>
    <phoneticPr fontId="10"/>
  </si>
  <si>
    <t>Elbow, Mitered, 90 Degree, Single-Thickness Vanes, 1 1/2-in. Vane Spacing </t>
  </si>
  <si>
    <t>CD3-15</t>
  </si>
  <si>
    <t>CD3-15</t>
    <phoneticPr fontId="9"/>
  </si>
  <si>
    <t>Elbow, Mitered, 90 Degree</t>
    <phoneticPr fontId="9"/>
  </si>
  <si>
    <t>CD3-18</t>
  </si>
  <si>
    <t>CD3-18</t>
    <phoneticPr fontId="9"/>
  </si>
  <si>
    <t>Elbow, Mitered, 30 Degree</t>
  </si>
  <si>
    <t>CD3-19</t>
  </si>
  <si>
    <t>CD3-19</t>
    <phoneticPr fontId="9"/>
  </si>
  <si>
    <t>Elbow, Mitered, 22.5 Degree</t>
  </si>
  <si>
    <t>CD3-20</t>
  </si>
  <si>
    <t>CD3-20</t>
    <phoneticPr fontId="9"/>
  </si>
  <si>
    <t>Elbow, Mitered with Vanes, 90 Degree</t>
  </si>
  <si>
    <t>CD3-16</t>
  </si>
  <si>
    <t>CD3-16</t>
    <phoneticPr fontId="9"/>
  </si>
  <si>
    <t>Elbow, Mitered, 60 Degree</t>
    <phoneticPr fontId="9"/>
  </si>
  <si>
    <t>CD3-17</t>
  </si>
  <si>
    <t>CD3-17</t>
    <phoneticPr fontId="9"/>
  </si>
  <si>
    <t>Elbow, Mitered, 45 Degree</t>
    <phoneticPr fontId="9"/>
  </si>
  <si>
    <t>CR3-12</t>
  </si>
  <si>
    <t>CR3-12</t>
    <phoneticPr fontId="9"/>
  </si>
  <si>
    <t>Elbow, Mitered, 90 Degree, Single-Thickness Vanes, 3 1/4-in. Vane Spacing</t>
  </si>
  <si>
    <t>CR3-14</t>
  </si>
  <si>
    <t>CR3-14</t>
    <phoneticPr fontId="9"/>
  </si>
  <si>
    <t>Elbow, Mitered, 90 Degree, Double-Thickness Vanes, 1 1/2-in. Vane Spacing</t>
    <phoneticPr fontId="9"/>
  </si>
  <si>
    <t>CR3-15</t>
  </si>
  <si>
    <t>CR3-15</t>
    <phoneticPr fontId="9"/>
  </si>
  <si>
    <t>Elbow, Mitered, 90 Degree, Double-Thickness Vanes, 2 1/8-in. Vane Spacing</t>
  </si>
  <si>
    <t>CR3-16</t>
  </si>
  <si>
    <t>CR3-16</t>
    <phoneticPr fontId="9"/>
  </si>
  <si>
    <t>CD3-1</t>
  </si>
  <si>
    <t>Duct Dia (in.)</t>
  </si>
  <si>
    <t>Loss Coefficient (Co)</t>
  </si>
  <si>
    <t>CD3-2</t>
  </si>
  <si>
    <t>CD3-3</t>
  </si>
  <si>
    <t>CD3-4</t>
  </si>
  <si>
    <t>CD3-5</t>
  </si>
  <si>
    <t>CD3-7</t>
  </si>
  <si>
    <t>Duct Width (in.)</t>
  </si>
  <si>
    <t>Duct Height (in.)</t>
  </si>
  <si>
    <t>CR3-1</t>
  </si>
  <si>
    <t>CR3-6</t>
  </si>
  <si>
    <t>CR3-9</t>
  </si>
  <si>
    <t>Section Number</t>
  </si>
  <si>
    <t>IP Units</t>
  </si>
  <si>
    <t>SI Units</t>
  </si>
  <si>
    <t>W</t>
  </si>
  <si>
    <t>H</t>
  </si>
  <si>
    <t>Do</t>
  </si>
  <si>
    <t>Transition, Round to Round, Supply Air Systems - 30 Degree Angle</t>
    <phoneticPr fontId="9"/>
  </si>
  <si>
    <t>Transition, Round to Round, Supply Air Systems - 45 Degree Angle</t>
    <phoneticPr fontId="9"/>
  </si>
  <si>
    <t>SD4-1-30</t>
  </si>
  <si>
    <t>SD4-1-30</t>
    <phoneticPr fontId="9"/>
  </si>
  <si>
    <t>SD4-1-45</t>
  </si>
  <si>
    <t>SD4-1-45</t>
    <phoneticPr fontId="9"/>
  </si>
  <si>
    <t>D1 Larger dimension</t>
    <phoneticPr fontId="9"/>
  </si>
  <si>
    <t>Ho</t>
  </si>
  <si>
    <t>H1</t>
  </si>
  <si>
    <t>Transition, Rectangular, Two Sides Parallel, Symmetrical, Supply Air Systems - 45 degree angle</t>
    <phoneticPr fontId="9"/>
  </si>
  <si>
    <t>SR4-1-30</t>
  </si>
  <si>
    <t>SR4-1-30</t>
    <phoneticPr fontId="9"/>
  </si>
  <si>
    <t>SR4-1-45</t>
  </si>
  <si>
    <t>SR4-1-45</t>
    <phoneticPr fontId="9"/>
  </si>
  <si>
    <t>Elbow, Smooth Radius without Vanes, 1.5 RR, 90 degrees</t>
    <phoneticPr fontId="10"/>
  </si>
  <si>
    <t>Elbow, Mitered, 90 Degree, Double-Thickness Vanes, 3 1/4-in. Vane Spacing</t>
    <phoneticPr fontId="9"/>
  </si>
  <si>
    <t>Transition, Rectangular, Two Sides Parallel, Symmetrical, Supply Air Systems - 30 degree angle</t>
    <phoneticPr fontId="9"/>
  </si>
  <si>
    <t>Total Duct Pressure at Start:</t>
  </si>
  <si>
    <t>Duct Material Roughness:</t>
  </si>
  <si>
    <t>Altitude (ft)</t>
  </si>
  <si>
    <r>
      <t>Air Temp (</t>
    </r>
    <r>
      <rPr>
        <b/>
        <sz val="11"/>
        <color theme="1"/>
        <rFont val="Calibri"/>
        <family val="2"/>
      </rPr>
      <t>°F)</t>
    </r>
  </si>
  <si>
    <t>Static Regain Calculator User Manual</t>
  </si>
  <si>
    <t>Step 1:</t>
  </si>
  <si>
    <t xml:space="preserve">Step 2: </t>
  </si>
  <si>
    <t xml:space="preserve">Step 3: </t>
  </si>
  <si>
    <t>Fill in entry boxes titled "Project Name" and "Produced By" accordingly. The date will automatically insert the current day but can be overridden if necessary.</t>
  </si>
  <si>
    <t xml:space="preserve">Fill in the entry boxes titled "Unit Design Supply Temp" (The temperature of the air being supplied by the AHU) and "Altitude" (The distance above sea level that the AHU is at) accordingly.  </t>
  </si>
  <si>
    <t>Step 4:</t>
  </si>
  <si>
    <t xml:space="preserve">Make sure that the numbers correspond to the units located to the right of entry boxes. Once these numbers are entered, the spreadsheet will automatically calculate the Air Density Correction </t>
  </si>
  <si>
    <t>Select the button corresponding to the unit system you will be using to design the duct system (IP = English Units, SI = Metric Units). All units and calculation formulas will automatically update</t>
  </si>
  <si>
    <t>Fill in the "Design Static Pressure" entry box with the desired static pressure to be achieved throughout the duct, making sure to match the units located next to the entry box.</t>
  </si>
  <si>
    <t xml:space="preserve">Step 5: </t>
  </si>
  <si>
    <t xml:space="preserve">Step 6: </t>
  </si>
  <si>
    <t>Step 8:</t>
  </si>
  <si>
    <t xml:space="preserve">Select the button in the title bar that is titled "Add Branch". A pop up box will then appear asking how many sections are within the branch being designed. A drop down provides options </t>
  </si>
  <si>
    <t>for this value, but if the necessary number is not available, a number can be manually typed in. Click "Ok". A chart will automatically be generated in the workspace below the title bar.</t>
  </si>
  <si>
    <t>Step 9:</t>
  </si>
  <si>
    <t>Air Density Correction Factor</t>
    <phoneticPr fontId="9"/>
  </si>
  <si>
    <t>correction</t>
    <phoneticPr fontId="9"/>
  </si>
  <si>
    <t>standard air density</t>
    <phoneticPr fontId="9"/>
  </si>
  <si>
    <t>Elbow, Die Stamped, 90 Degree, r/D=1.5</t>
  </si>
  <si>
    <t>Elbow, Die Stamped, 90 Degree, r/D=1.0</t>
  </si>
  <si>
    <t>Diagram</t>
  </si>
  <si>
    <t>Code</t>
  </si>
  <si>
    <t>Description</t>
  </si>
  <si>
    <t>Elbow, Mitered, 90 Degree</t>
  </si>
  <si>
    <t>Elbow, Mitered, 60 Degree</t>
  </si>
  <si>
    <t>Elbow, Mitered, 45 Degree</t>
  </si>
  <si>
    <t>Elbow, Smooth Radius without Vanes, 1.5RR, 90 degrees</t>
  </si>
  <si>
    <t>Elbow, Mitered, 90 Degree, Single-Thickness Vanes, 1 1/2-in. Vane Spacing</t>
  </si>
  <si>
    <t>Elbow, Mitered, 90 Degree, Double-Thickness Vanes, 1 1/2-in. Vane Spacing</t>
  </si>
  <si>
    <t>Elbow, Mitered, 90 Degree, Double-Thickness Vanes, 3 1/4-in. Vane Spacing</t>
  </si>
  <si>
    <t>SD4-1</t>
  </si>
  <si>
    <t>Transition, Round to Round</t>
  </si>
  <si>
    <t>SR4-1</t>
  </si>
  <si>
    <t>Transition, Rectangular, Two Sides Parallel, Symmetrical</t>
  </si>
  <si>
    <t>Parent Branch</t>
  </si>
  <si>
    <t>fitname</t>
    <phoneticPr fontId="9"/>
  </si>
  <si>
    <t>instruction</t>
    <phoneticPr fontId="9"/>
  </si>
  <si>
    <t>type</t>
    <phoneticPr fontId="9"/>
  </si>
  <si>
    <t>data sheet name</t>
    <phoneticPr fontId="9"/>
  </si>
  <si>
    <t>Round Elbows</t>
  </si>
  <si>
    <t>Round Transitions</t>
  </si>
  <si>
    <t>data starting row</t>
    <phoneticPr fontId="9"/>
  </si>
  <si>
    <t>dimention</t>
    <phoneticPr fontId="9"/>
  </si>
  <si>
    <t>fitting column</t>
    <phoneticPr fontId="9"/>
  </si>
  <si>
    <t>data starting column</t>
    <phoneticPr fontId="9"/>
  </si>
  <si>
    <t>from SRG</t>
    <phoneticPr fontId="9"/>
  </si>
  <si>
    <t>from table</t>
    <phoneticPr fontId="9"/>
  </si>
  <si>
    <t>Rectangular Elbows</t>
  </si>
  <si>
    <t>Rectangular Transitions</t>
    <phoneticPr fontId="9"/>
  </si>
  <si>
    <t>label (1st variable)</t>
    <phoneticPr fontId="9"/>
  </si>
  <si>
    <t xml:space="preserve">column </t>
    <phoneticPr fontId="9"/>
  </si>
  <si>
    <t>label (2nd variable on table for 2D and 3D)</t>
    <phoneticPr fontId="9"/>
  </si>
  <si>
    <t>row  offset (how offset from x row)</t>
    <phoneticPr fontId="9"/>
  </si>
  <si>
    <t>abel (3rd variable on table for 3D)</t>
    <phoneticPr fontId="9"/>
  </si>
  <si>
    <t>row offset (how offset from x row)</t>
    <phoneticPr fontId="9"/>
  </si>
  <si>
    <t>Directionality (0 for 1st vertical, 1 for horizontal, 2 for 2nd vertical)</t>
    <phoneticPr fontId="9"/>
  </si>
  <si>
    <t>horizontal variable row (for 2D)</t>
    <phoneticPr fontId="9"/>
  </si>
  <si>
    <t>1st vertical variable column</t>
    <phoneticPr fontId="9"/>
  </si>
  <si>
    <t>2nd vertical veriable column (for 3D)</t>
    <phoneticPr fontId="9"/>
  </si>
  <si>
    <t>Diameter</t>
    <phoneticPr fontId="9"/>
  </si>
  <si>
    <t>Diameter 1</t>
    <phoneticPr fontId="9"/>
  </si>
  <si>
    <t>Diameter 0</t>
    <phoneticPr fontId="9"/>
  </si>
  <si>
    <t>Width</t>
    <phoneticPr fontId="9"/>
  </si>
  <si>
    <t>Height</t>
    <phoneticPr fontId="9"/>
  </si>
  <si>
    <t>Height 1</t>
    <phoneticPr fontId="9"/>
  </si>
  <si>
    <t>Height 0</t>
    <phoneticPr fontId="9"/>
  </si>
  <si>
    <t>A General Overview</t>
  </si>
  <si>
    <t>to match the unit system selected. For this example, English (IP) units are used.</t>
  </si>
  <si>
    <t>For this example, 0.25 inches water column is used.</t>
  </si>
  <si>
    <t>Fill in the "Total Duct Pressure at Start" entry box with the total pressure value at the AHU, making sure to match the units located next to the entry box. For this example, a total duct</t>
  </si>
  <si>
    <t>pressure of 0.3 inches water column is used.</t>
  </si>
  <si>
    <t>This example uses six sections.</t>
  </si>
  <si>
    <t xml:space="preserve">Starting in the row with section number 1.01, enter values for "Duct Length", "Vol. Flow Rate" (if applicable), "Duct Width/Diameter", and "Duct Height" (leave "Duct Height empty if designing </t>
  </si>
  <si>
    <t xml:space="preserve">for a rectangular duct). The "Duct Width/Diameter" and "Duct Height" columns have drop down options offering common values but the values may be overridden and typed manually if </t>
  </si>
  <si>
    <t>necessary. Columns will begin to autopopulate in the right side of the table (it will show #VALUE! until all necessary columns on the duct parameter inputs section are filled).</t>
  </si>
  <si>
    <t>Step 10:</t>
  </si>
  <si>
    <t xml:space="preserve">Select the proper duct fitting for the section being designed. A drop down is offered for the duct fitting column and gives the ASHRAE fitting codes for each type and size of duct fitting. </t>
  </si>
  <si>
    <t xml:space="preserve">Images of each fitting type can be found by clicking the "Generate Diagram" button in the title bar and selecting through the duct fittings. Each diagram tab shows an image to the right </t>
  </si>
  <si>
    <t xml:space="preserve">and the full description of the fitting type below it. Once a duct fitting is selected in the table, the full description of the duct fitting will appear in the column to the right. The diagrams  </t>
  </si>
  <si>
    <t xml:space="preserve">Step 11: </t>
  </si>
  <si>
    <t>Repeat steps 9 &amp; 10 for each row of the branch. Adjust necessary parameters (Duct Width/Diameter, Duct Height, Duct Fitting) to meet static pressure requirements (When the duct is</t>
  </si>
  <si>
    <t>Step 12:</t>
  </si>
  <si>
    <t xml:space="preserve">The first branch is complete after Step 11. If designing for a system with more than one branch, click the "Add Branch" button again and enter the number of sections in the next branch, </t>
  </si>
  <si>
    <t>To Remove a Branch or Section</t>
  </si>
  <si>
    <t xml:space="preserve">Step 1: </t>
  </si>
  <si>
    <t xml:space="preserve">Click the "Remove Branch" button in the title bar. A pop up box will appear with a drop down asking which branch needs to be removed. The drop down offers the numbers </t>
  </si>
  <si>
    <t>corresponding to the branches already in the spreadsheet. If an individual section within a branch would like to be removed instead, the section number can be manually typed into</t>
  </si>
  <si>
    <r>
      <t xml:space="preserve">this box (i.e. 1.04) and it will only remove that section. </t>
    </r>
    <r>
      <rPr>
        <b/>
        <sz val="11"/>
        <color rgb="FFFF0000"/>
        <rFont val="Calibri"/>
        <family val="2"/>
        <scheme val="minor"/>
      </rPr>
      <t>WARNING:</t>
    </r>
    <r>
      <rPr>
        <sz val="11"/>
        <color theme="1"/>
        <rFont val="Calibri"/>
        <family val="2"/>
        <scheme val="minor"/>
      </rPr>
      <t xml:space="preserve"> Since the remove function uses a macro, the action cannot be undone after clicking "Remove Branch". Due to this, </t>
    </r>
  </si>
  <si>
    <t>a checkbox must be clicked prior to clicking "Remove Branch" to acknowledge that this is the correct action to take. Also note that removing a branch deletes the entire row that the</t>
  </si>
  <si>
    <t>branch is contained in so do not store any information in cells to the right of the branch being deleted.</t>
  </si>
  <si>
    <t>Step 2:</t>
  </si>
  <si>
    <t xml:space="preserve">Once the pop up box is filled in and it is acknowledged that the action cannot be undone, click "Remove Branch". If deleting an entire branch, the entire branch table will be </t>
  </si>
  <si>
    <t>automatically removed in its entirety. If removing only a section of a branch, the section will be removed and the table will adjust all section numbers up to where the change</t>
  </si>
  <si>
    <t>was made and will resize the table.</t>
  </si>
  <si>
    <t>To Insert a Section in a Branch</t>
  </si>
  <si>
    <t>the new section should appear below in the table in the entry box (i.e. 1.03 to insert a section after section 1.03).</t>
  </si>
  <si>
    <t>Click "OK". A new section will appear below the section entered in the pop up box. It will have a revised section number that adds ".1" after the section number typed into</t>
  </si>
  <si>
    <t>the pop up box (for this example, "1.03.1"). The table and its calculations will automatically update to accommodate the new addition.</t>
  </si>
  <si>
    <t>Tolerance %:</t>
  </si>
  <si>
    <t>Version 1.02</t>
  </si>
  <si>
    <t>Don't forget to Save periodically throughout your work to ensure you don't lose any progress.</t>
  </si>
  <si>
    <r>
      <t>Factor and then output a value next to the label titled "Supply Air Density" directly beneath the two entry boxes just filled in. For this example, a temperature of 69</t>
    </r>
    <r>
      <rPr>
        <sz val="11"/>
        <color theme="1"/>
        <rFont val="Calibri"/>
        <family val="2"/>
      </rPr>
      <t>°F is used at sea level (0 ft).</t>
    </r>
  </si>
  <si>
    <t xml:space="preserve">Fill in the "Duct Material Roughness" entry box with the approximate value of the duct roughness as determined by the material type.  </t>
  </si>
  <si>
    <t>This example is designed with Galvanized Steel with an estimated roughness value of 0.000490 ft.</t>
  </si>
  <si>
    <t>button can be activated and used simultaneously as the table is in use. Note the fitting database covers most types of bend and some basic transitions/reducers.</t>
  </si>
  <si>
    <t>More complex fittings such as Tee's must be entered manually.  Use the ASHRAE fitting database for accurate calculations.</t>
  </si>
  <si>
    <t>designed within specified tolerance of the design static pressure, the entire row will turn green). The entire table will be green if static pressure design contraints are met for every section of duct.</t>
  </si>
  <si>
    <t>the same way as the first. When the new table appears below the first, it will have a new entry box next to the branch name that requires the input of the section number of the parent branch</t>
  </si>
  <si>
    <t>(e.g. if Branch 2's starting point has a takeoff from section 1.03, the box will need to have 1.03 typed into it). Design the new branch using the same steps as the first branch.</t>
  </si>
  <si>
    <t>Click the "Insert Section" button in the title bar. A pop up box will appear asking which section you would like the new section to be inserted after. Type the section number that</t>
  </si>
  <si>
    <t>Step 1 - Sketch Layout</t>
  </si>
  <si>
    <t>Sketch a schematic of duct and diffuser layout, mark each diffuser with volume flow rate.</t>
  </si>
  <si>
    <t>Step 2 - Mark Up Sections with References</t>
  </si>
  <si>
    <t>Mark each section of the duct between diffusers and branches with a unique identifying number, starting with 1.01.</t>
  </si>
  <si>
    <t xml:space="preserve">Bends and takeoffs and any fitting must be marked up with a unique number. </t>
  </si>
  <si>
    <t>Tip: Don’t worry if items are missed, they can be inserted later.</t>
  </si>
  <si>
    <t>Step 3 - Enter Duct Lengths and Diffuser Flow Rates</t>
  </si>
  <si>
    <t>Enter duct lengths, diffuser and branch tee volume flow rates.</t>
  </si>
  <si>
    <t>In this example, 1.03 is a tee serving the 200 and 300 cfm diffusers, so the total of the two diffusers (500 cfm) should be entered in this section.</t>
  </si>
  <si>
    <t>Note that the duct section identifying number is associated with the diffuser at the END of the section - so for example section 1.05 is associated with the 200 CFM diffuser.</t>
  </si>
  <si>
    <t>Step 4 - Enter Duct Fittings</t>
  </si>
  <si>
    <t>Now enter the duct fittings, such as bends and tees. Transitions cannot be put in at this stage as the duct sizes are not yet know.</t>
  </si>
  <si>
    <t>Use the drop down in column "G" to choose from the available fittings by ASHRAE code.</t>
  </si>
  <si>
    <t>Tip: Use the "Generate Diagram" button to view the available fitting database and associated codes.</t>
  </si>
  <si>
    <t>The program will automatically populate the ASHRAE loss coefficient for bends and basic transitions/reducers but these only appear when the duct sizes are entered.</t>
  </si>
  <si>
    <t>For more complicated fittings such as tees, the coefficient must be entered manually. At this stage the coefficient of the tee at 1.03 is unknown as the duct sizes are unknown.</t>
  </si>
  <si>
    <t>Step 5 - Add Branches</t>
  </si>
  <si>
    <t>Add a branch for the 200 &amp; 300 cfm diffusers by using the "Add Branch" button.</t>
  </si>
  <si>
    <t>Enter the "Parent Branch" number in the highlighted cell - 1.03 in this example.</t>
  </si>
  <si>
    <t>Populate the duct lengths and fittings in the new branches.</t>
  </si>
  <si>
    <t>Step 6 - Size Ducts</t>
  </si>
  <si>
    <t>Now the approximate duct sizes starting with the first section 1.01 can be entered. Sizing should be done in accordance with ASHRAE recommended duct velocities.</t>
  </si>
  <si>
    <t>In this example, circular ductwork will be used throughout. 14" diameter has been selected for section 1.01, for a velocity of just over 1000 fpm.</t>
  </si>
  <si>
    <t>Now complete the remaining duct sizes and adjust to achieve approximately the same static pressure at each diffuser spigot.</t>
  </si>
  <si>
    <t>Tip: The sizes will need probably to be adjusted again once all the fittings have been entered.</t>
  </si>
  <si>
    <t>Step 7 - Add Reducers/Transitions</t>
  </si>
  <si>
    <t>Now that the approx. duct sizes are known, the transitions/reducers can be added.</t>
  </si>
  <si>
    <t>Insert the transition/reducer by using the "Insert Section" button, for example 1.05 has been reduced from 12" to 10" with the reducer being fitted after the 120 CFM diffuser.</t>
  </si>
  <si>
    <t>The reducer section is inserted after 1.04 so will be referenced as 1.04.1</t>
  </si>
  <si>
    <t>Note: It is important to insert the transitions/reducer sections in the correct locations as the fitting lookup uses the size of the current line for the larger dimension and the following line</t>
  </si>
  <si>
    <t xml:space="preserve"> for the smaller dimension. Always insert the new transition/reducer section after the larger dimension duct, not after the smaller. In the example below, the coefficient is looked up from the</t>
  </si>
  <si>
    <t xml:space="preserve"> current line 12" diameter and the smaller dimension is looked up from the next row which is 10" dia.</t>
  </si>
  <si>
    <t>Step 8 - Add Branch/Tee Coefficients</t>
  </si>
  <si>
    <t>The branch/tee coefficients can now be added, these must be entered in manually as the software does not calculate the coefficients in this version.</t>
  </si>
  <si>
    <t>The ASHRAE fitting database should be used to calculate an accurate coefficient. If this is not available, then a coefficient of 0.15 can be used for the main branch (section 1.03) and 0.5-1.5 for the 90° branch</t>
  </si>
  <si>
    <t>only use these coefficients as an estimate as they will vary considerably with different sizes/ratios and angles.</t>
  </si>
  <si>
    <t>The ASHRAE fitting database was used to calculate the branch fitting loss for this example:</t>
  </si>
  <si>
    <t>Step 9 - Final Adjustments</t>
  </si>
  <si>
    <t>Now that all of the fittings have been entered, the duct sizes can be adjusted as necessary to achieve an even static pressure along the ductwork.</t>
  </si>
  <si>
    <t>Tip: Adjust the total starting pressure to achieve a static pressure of around 0.2-0.25 in w.c. at the diffuser spigots.</t>
  </si>
  <si>
    <t>Final Result</t>
  </si>
  <si>
    <t>Duct Velocity Recommended Limits</t>
  </si>
  <si>
    <t>Min</t>
  </si>
  <si>
    <t>Max</t>
  </si>
  <si>
    <t>In our example, our sizing results in a minimum of 0.21 and maximum of 0.25 in. w.c.</t>
  </si>
  <si>
    <t>Important Note! - Updating Fitting Coefficients for Transitions/Reducers</t>
  </si>
  <si>
    <t>Whenever a change to a dimension to the duct parameters is made to a transition/reducer, the coeffecient only updates if the dimension change is on the same line of the reducer.</t>
  </si>
  <si>
    <t>In the example below, if the duct height for section 1.05 is changed, then the duct fitting should be updated in section 1.04.1 by simply reselecting a SR4-1-30 fitting.</t>
  </si>
  <si>
    <t>If the dimension of the downstream side of the reducer i.e. the row below it, the reducer coeffiecent will not update with the new size. An easy workaround is to reselect the duct fitting</t>
  </si>
  <si>
    <t>from the dropdown in column "G" this will force an update using the revised dimension in the line below.</t>
  </si>
  <si>
    <t>Branch 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</si>
</sst>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00"/>
    <numFmt numFmtId="166" formatCode="0.00000"/>
    <numFmt numFmtId="167" formatCode="0.0"/>
  </numFmts>
  <fonts count="26">
    <font>
      <sz val="11"/>
      <color theme="1"/>
      <name val="Calibri"/>
      <family val="2"/>
      <scheme val="minor"/>
    </font>
    <font>
      <sz val="11"/>
      <color rgb="FFFF0000"/>
      <name val="Calibri"/>
      <family val="2"/>
      <scheme val="minor"/>
    </font>
    <font>
      <i/>
      <sz val="11"/>
      <color theme="1"/>
      <name val="Calibri"/>
      <family val="2"/>
      <scheme val="minor"/>
    </font>
    <font>
      <sz val="14"/>
      <color rgb="FF005D94"/>
      <name val="Calibri"/>
      <family val="2"/>
      <scheme val="minor"/>
    </font>
    <font>
      <sz val="11"/>
      <color rgb="FF005D94"/>
      <name val="Calibri"/>
      <family val="2"/>
      <scheme val="minor"/>
    </font>
    <font>
      <i/>
      <sz val="11"/>
      <color rgb="FF005D94"/>
      <name val="Calibri"/>
      <family val="2"/>
      <scheme val="minor"/>
    </font>
    <font>
      <sz val="11"/>
      <color rgb="FF005D94"/>
      <name val="Calibri"/>
      <family val="2"/>
    </font>
    <font>
      <sz val="11"/>
      <color theme="0"/>
      <name val="Calibri"/>
      <family val="2"/>
      <scheme val="minor"/>
    </font>
    <font>
      <sz val="11"/>
      <color theme="1"/>
      <name val="Calibri"/>
      <family val="2"/>
      <scheme val="minor"/>
    </font>
    <font>
      <sz val="6"/>
      <name val="Calibri"/>
      <family val="3"/>
      <charset val="128"/>
      <scheme val="minor"/>
    </font>
    <font>
      <sz val="6"/>
      <name val="Calibri"/>
      <family val="2"/>
      <charset val="128"/>
      <scheme val="minor"/>
    </font>
    <font>
      <sz val="12"/>
      <color theme="1"/>
      <name val="Calibri"/>
      <family val="2"/>
    </font>
    <font>
      <b/>
      <sz val="12"/>
      <color rgb="FF000000"/>
      <name val="Calibri"/>
      <family val="2"/>
    </font>
    <font>
      <b/>
      <sz val="12"/>
      <color theme="1"/>
      <name val="Calibri"/>
      <family val="2"/>
    </font>
    <font>
      <b/>
      <sz val="11"/>
      <color theme="1"/>
      <name val="Calibri"/>
      <family val="2"/>
      <scheme val="minor"/>
    </font>
    <font>
      <sz val="11"/>
      <name val="Calibri"/>
      <family val="2"/>
      <scheme val="minor"/>
    </font>
    <font>
      <sz val="11"/>
      <color theme="0" tint="-0.14999847407452621"/>
      <name val="Calibri"/>
      <family val="2"/>
      <scheme val="minor"/>
    </font>
    <font>
      <sz val="12"/>
      <color rgb="FF000000"/>
      <name val="Calibri"/>
      <family val="2"/>
    </font>
    <font>
      <sz val="12"/>
      <color rgb="FF005D94"/>
      <name val="Calibri"/>
      <family val="2"/>
      <scheme val="minor"/>
    </font>
    <font>
      <b/>
      <sz val="11"/>
      <color theme="1"/>
      <name val="Calibri"/>
      <family val="2"/>
    </font>
    <font>
      <b/>
      <sz val="14"/>
      <color theme="1"/>
      <name val="Calibri"/>
      <family val="2"/>
      <scheme val="minor"/>
    </font>
    <font>
      <b/>
      <i/>
      <sz val="11"/>
      <color theme="1"/>
      <name val="Calibri"/>
      <family val="3"/>
      <charset val="128"/>
      <scheme val="minor"/>
    </font>
    <font>
      <b/>
      <sz val="16"/>
      <color theme="1"/>
      <name val="Calibri"/>
      <family val="2"/>
      <scheme val="minor"/>
    </font>
    <font>
      <sz val="11"/>
      <color theme="1"/>
      <name val="Calibri"/>
      <family val="2"/>
    </font>
    <font>
      <b/>
      <sz val="11"/>
      <color rgb="FFFF0000"/>
      <name val="Calibri"/>
      <family val="2"/>
      <scheme val="minor"/>
    </font>
    <font>
      <i/>
      <sz val="10"/>
      <color theme="0" tint="-0.499984740745262"/>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5D94"/>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9999"/>
        <bgColor indexed="64"/>
      </patternFill>
    </fill>
    <fill>
      <patternFill patternType="solid">
        <fgColor rgb="FFFFFF00"/>
        <bgColor indexed="64"/>
      </patternFill>
    </fill>
    <fill>
      <patternFill patternType="solid">
        <fgColor theme="0" tint="-4.9989318521683403E-2"/>
        <bgColor indexed="64"/>
      </patternFill>
    </fill>
  </fills>
  <borders count="84">
    <border>
      <left/>
      <right/>
      <top/>
      <bottom/>
      <diagonal/>
    </border>
    <border>
      <left style="thick">
        <color theme="6" tint="-0.499984740745262"/>
      </left>
      <right/>
      <top style="thick">
        <color theme="6" tint="-0.499984740745262"/>
      </top>
      <bottom/>
      <diagonal/>
    </border>
    <border>
      <left/>
      <right/>
      <top style="thick">
        <color theme="6" tint="-0.499984740745262"/>
      </top>
      <bottom/>
      <diagonal/>
    </border>
    <border>
      <left/>
      <right style="thick">
        <color theme="6" tint="0.79998168889431442"/>
      </right>
      <top style="thick">
        <color theme="6" tint="-0.499984740745262"/>
      </top>
      <bottom/>
      <diagonal/>
    </border>
    <border>
      <left style="thick">
        <color theme="6" tint="-0.499984740745262"/>
      </left>
      <right style="thick">
        <color theme="6" tint="0.79998168889431442"/>
      </right>
      <top style="thick">
        <color theme="6" tint="-0.499984740745262"/>
      </top>
      <bottom style="thin">
        <color theme="6" tint="0.79998168889431442"/>
      </bottom>
      <diagonal/>
    </border>
    <border>
      <left style="thick">
        <color theme="6" tint="-0.499984740745262"/>
      </left>
      <right/>
      <top/>
      <bottom style="thin">
        <color theme="6" tint="0.79998168889431442"/>
      </bottom>
      <diagonal/>
    </border>
    <border>
      <left/>
      <right/>
      <top/>
      <bottom style="thin">
        <color theme="6" tint="0.79998168889431442"/>
      </bottom>
      <diagonal/>
    </border>
    <border>
      <left/>
      <right style="thick">
        <color theme="6" tint="0.79998168889431442"/>
      </right>
      <top/>
      <bottom style="thin">
        <color theme="6" tint="0.79998168889431442"/>
      </bottom>
      <diagonal/>
    </border>
    <border>
      <left style="thick">
        <color theme="6" tint="-0.499984740745262"/>
      </left>
      <right style="thick">
        <color theme="6" tint="0.79998168889431442"/>
      </right>
      <top style="thin">
        <color theme="6" tint="-0.499984740745262"/>
      </top>
      <bottom style="thin">
        <color theme="6" tint="0.79998168889431442"/>
      </bottom>
      <diagonal/>
    </border>
    <border>
      <left style="thick">
        <color theme="6" tint="-0.499984740745262"/>
      </left>
      <right/>
      <top style="thin">
        <color theme="6" tint="-0.499984740745262"/>
      </top>
      <bottom style="thin">
        <color theme="6" tint="0.79998168889431442"/>
      </bottom>
      <diagonal/>
    </border>
    <border>
      <left/>
      <right style="thick">
        <color theme="6" tint="0.79998168889431442"/>
      </right>
      <top style="thin">
        <color theme="6" tint="-0.499984740745262"/>
      </top>
      <bottom style="thin">
        <color theme="6" tint="0.79998168889431442"/>
      </bottom>
      <diagonal/>
    </border>
    <border>
      <left style="thick">
        <color theme="6" tint="-0.499984740745262"/>
      </left>
      <right style="thick">
        <color theme="6" tint="0.79998168889431442"/>
      </right>
      <top style="thick">
        <color theme="6" tint="-0.499984740745262"/>
      </top>
      <bottom/>
      <diagonal/>
    </border>
    <border>
      <left/>
      <right style="thick">
        <color theme="6" tint="-0.499984740745262"/>
      </right>
      <top/>
      <bottom/>
      <diagonal/>
    </border>
    <border>
      <left/>
      <right/>
      <top/>
      <bottom style="medium">
        <color theme="6" tint="-0.499984740745262"/>
      </bottom>
      <diagonal/>
    </border>
    <border>
      <left/>
      <right style="thick">
        <color theme="6" tint="-0.499984740745262"/>
      </right>
      <top style="thick">
        <color theme="6" tint="-0.499984740745262"/>
      </top>
      <bottom/>
      <diagonal/>
    </border>
    <border>
      <left style="thick">
        <color theme="6" tint="-0.499984740745262"/>
      </left>
      <right/>
      <top/>
      <bottom/>
      <diagonal/>
    </border>
    <border>
      <left style="thick">
        <color theme="6" tint="-0.499984740745262"/>
      </left>
      <right/>
      <top/>
      <bottom style="thick">
        <color theme="6" tint="-0.499984740745262"/>
      </bottom>
      <diagonal/>
    </border>
    <border>
      <left/>
      <right/>
      <top/>
      <bottom style="thick">
        <color theme="6" tint="-0.499984740745262"/>
      </bottom>
      <diagonal/>
    </border>
    <border>
      <left/>
      <right style="thick">
        <color theme="6" tint="-0.499984740745262"/>
      </right>
      <top/>
      <bottom style="thick">
        <color theme="6" tint="-0.499984740745262"/>
      </bottom>
      <diagonal/>
    </border>
    <border>
      <left style="thick">
        <color theme="6" tint="-0.499984740745262"/>
      </left>
      <right style="thick">
        <color theme="6" tint="-0.499984740745262"/>
      </right>
      <top style="thick">
        <color theme="6" tint="-0.499984740745262"/>
      </top>
      <bottom style="thick">
        <color theme="6" tint="-0.499984740745262"/>
      </bottom>
      <diagonal/>
    </border>
    <border>
      <left style="thick">
        <color theme="6" tint="-0.499984740745262"/>
      </left>
      <right/>
      <top style="thick">
        <color theme="6" tint="-0.499984740745262"/>
      </top>
      <bottom style="thick">
        <color theme="6" tint="-0.499984740745262"/>
      </bottom>
      <diagonal/>
    </border>
    <border>
      <left/>
      <right/>
      <top style="thick">
        <color theme="6" tint="-0.499984740745262"/>
      </top>
      <bottom style="thick">
        <color theme="6" tint="-0.499984740745262"/>
      </bottom>
      <diagonal/>
    </border>
    <border>
      <left/>
      <right style="thick">
        <color theme="6" tint="-0.499984740745262"/>
      </right>
      <top style="thick">
        <color theme="6" tint="-0.499984740745262"/>
      </top>
      <bottom style="thick">
        <color theme="6"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theme="6" tint="-0.499984740745262"/>
      </left>
      <right/>
      <top style="thick">
        <color theme="6" tint="-0.499984740745262"/>
      </top>
      <bottom style="thin">
        <color theme="6" tint="0.79998168889431442"/>
      </bottom>
      <diagonal/>
    </border>
    <border>
      <left style="thick">
        <color theme="6" tint="-0.499984740745262"/>
      </left>
      <right style="thick">
        <color theme="6" tint="-0.499984740745262"/>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style="thick">
        <color indexed="64"/>
      </top>
      <bottom style="thin">
        <color indexed="64"/>
      </bottom>
      <diagonal/>
    </border>
    <border>
      <left style="thick">
        <color indexed="64"/>
      </left>
      <right style="thin">
        <color indexed="64"/>
      </right>
      <top style="thick">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s>
  <cellStyleXfs count="2">
    <xf numFmtId="0" fontId="0" fillId="0" borderId="0"/>
    <xf numFmtId="0" fontId="8" fillId="0" borderId="0"/>
  </cellStyleXfs>
  <cellXfs count="228">
    <xf numFmtId="0" fontId="0" fillId="0" borderId="0" xfId="0"/>
    <xf numFmtId="0" fontId="0" fillId="2" borderId="0" xfId="0" applyFill="1" applyBorder="1"/>
    <xf numFmtId="0" fontId="2" fillId="2" borderId="0" xfId="0" applyFont="1" applyFill="1" applyBorder="1" applyAlignment="1">
      <alignment horizontal="right"/>
    </xf>
    <xf numFmtId="0" fontId="0" fillId="2" borderId="0" xfId="0" applyFill="1" applyBorder="1" applyAlignment="1"/>
    <xf numFmtId="0" fontId="5" fillId="2" borderId="0" xfId="0" applyFont="1" applyFill="1" applyBorder="1" applyAlignment="1">
      <alignment horizontal="right"/>
    </xf>
    <xf numFmtId="0" fontId="4" fillId="2" borderId="0" xfId="0" applyFont="1" applyFill="1" applyBorder="1" applyAlignment="1">
      <alignment horizontal="right"/>
    </xf>
    <xf numFmtId="0" fontId="6" fillId="2" borderId="0" xfId="0" applyFont="1" applyFill="1" applyBorder="1"/>
    <xf numFmtId="0" fontId="4" fillId="2" borderId="0" xfId="0" applyFont="1" applyFill="1" applyBorder="1"/>
    <xf numFmtId="0" fontId="0" fillId="0" borderId="13" xfId="0" applyBorder="1"/>
    <xf numFmtId="0" fontId="1" fillId="2" borderId="0" xfId="0" applyFont="1" applyFill="1" applyBorder="1"/>
    <xf numFmtId="0" fontId="0" fillId="2" borderId="1" xfId="0" applyFill="1" applyBorder="1"/>
    <xf numFmtId="0" fontId="0" fillId="2" borderId="2" xfId="0" applyFill="1" applyBorder="1"/>
    <xf numFmtId="0" fontId="0" fillId="2" borderId="14" xfId="0" applyFill="1" applyBorder="1"/>
    <xf numFmtId="0" fontId="0" fillId="2" borderId="15" xfId="0" applyFill="1" applyBorder="1"/>
    <xf numFmtId="0" fontId="0" fillId="2" borderId="12" xfId="0" applyFill="1" applyBorder="1"/>
    <xf numFmtId="0" fontId="0" fillId="2" borderId="17" xfId="0" applyFill="1" applyBorder="1"/>
    <xf numFmtId="0" fontId="0" fillId="2" borderId="18" xfId="0" applyFill="1" applyBorder="1"/>
    <xf numFmtId="0" fontId="7" fillId="4" borderId="19" xfId="0" applyFont="1" applyFill="1" applyBorder="1" applyAlignment="1">
      <alignment horizontal="center" vertical="center" wrapText="1"/>
    </xf>
    <xf numFmtId="0" fontId="4" fillId="0" borderId="0" xfId="0" applyFont="1"/>
    <xf numFmtId="0" fontId="0" fillId="2" borderId="0" xfId="0" applyFill="1"/>
    <xf numFmtId="0" fontId="0" fillId="5" borderId="21" xfId="0" applyFill="1" applyBorder="1" applyAlignment="1">
      <alignment horizontal="center"/>
    </xf>
    <xf numFmtId="0" fontId="5" fillId="2" borderId="0" xfId="0" applyFont="1" applyFill="1" applyBorder="1"/>
    <xf numFmtId="2" fontId="0" fillId="0" borderId="0" xfId="0" applyNumberFormat="1" applyFill="1"/>
    <xf numFmtId="0" fontId="0" fillId="2" borderId="12" xfId="0" applyFill="1" applyBorder="1" applyAlignment="1">
      <alignment horizontal="center"/>
    </xf>
    <xf numFmtId="1" fontId="0" fillId="0" borderId="0" xfId="0" applyNumberFormat="1" applyFill="1"/>
    <xf numFmtId="1" fontId="0" fillId="0" borderId="0" xfId="0" applyNumberFormat="1" applyFill="1" applyProtection="1">
      <protection locked="0"/>
    </xf>
    <xf numFmtId="0" fontId="0" fillId="0" borderId="0" xfId="0" applyProtection="1">
      <protection locked="0"/>
    </xf>
    <xf numFmtId="1" fontId="0" fillId="0" borderId="21" xfId="0" applyNumberFormat="1" applyBorder="1" applyAlignment="1" applyProtection="1">
      <alignment horizontal="center"/>
      <protection locked="0"/>
    </xf>
    <xf numFmtId="2" fontId="0" fillId="0" borderId="21" xfId="0" applyNumberFormat="1" applyBorder="1" applyAlignment="1" applyProtection="1">
      <alignment horizontal="center"/>
      <protection locked="0"/>
    </xf>
    <xf numFmtId="2" fontId="0" fillId="0" borderId="0" xfId="0" applyNumberFormat="1" applyFill="1" applyProtection="1">
      <protection locked="0"/>
    </xf>
    <xf numFmtId="0" fontId="4" fillId="3" borderId="11" xfId="0" applyFont="1" applyFill="1" applyBorder="1" applyAlignment="1" applyProtection="1">
      <alignment horizontal="center"/>
      <protection locked="0"/>
    </xf>
    <xf numFmtId="0" fontId="4" fillId="3" borderId="8" xfId="0" applyFont="1" applyFill="1" applyBorder="1" applyAlignment="1" applyProtection="1">
      <alignment horizontal="center"/>
      <protection locked="0"/>
    </xf>
    <xf numFmtId="0" fontId="4" fillId="3" borderId="4" xfId="0" applyFont="1" applyFill="1" applyBorder="1" applyAlignment="1" applyProtection="1">
      <alignment horizontal="center"/>
      <protection locked="0"/>
    </xf>
    <xf numFmtId="0" fontId="13" fillId="0" borderId="23" xfId="0" applyFont="1" applyBorder="1" applyAlignment="1">
      <alignment horizontal="center"/>
    </xf>
    <xf numFmtId="0" fontId="13" fillId="0" borderId="23" xfId="0" applyFont="1" applyFill="1" applyBorder="1" applyAlignment="1">
      <alignment horizontal="center" vertical="center"/>
    </xf>
    <xf numFmtId="0" fontId="0" fillId="0" borderId="23" xfId="0" applyBorder="1"/>
    <xf numFmtId="0" fontId="8" fillId="0" borderId="23" xfId="1" applyBorder="1"/>
    <xf numFmtId="0" fontId="14" fillId="0" borderId="23" xfId="1" applyFont="1" applyBorder="1" applyAlignment="1">
      <alignment horizontal="center"/>
    </xf>
    <xf numFmtId="0" fontId="14" fillId="0" borderId="23" xfId="0" applyFont="1" applyBorder="1" applyAlignment="1">
      <alignment horizontal="center"/>
    </xf>
    <xf numFmtId="0" fontId="8" fillId="0" borderId="24" xfId="1" applyBorder="1"/>
    <xf numFmtId="0" fontId="8" fillId="0" borderId="27" xfId="1" applyBorder="1"/>
    <xf numFmtId="0" fontId="8" fillId="0" borderId="28" xfId="1" applyBorder="1"/>
    <xf numFmtId="0" fontId="8" fillId="0" borderId="27" xfId="1" applyFill="1" applyBorder="1"/>
    <xf numFmtId="0" fontId="0" fillId="0" borderId="28" xfId="0" applyBorder="1"/>
    <xf numFmtId="0" fontId="8" fillId="0" borderId="29" xfId="1" applyFill="1" applyBorder="1"/>
    <xf numFmtId="0" fontId="14" fillId="0" borderId="30" xfId="0" applyFont="1" applyBorder="1" applyAlignment="1">
      <alignment horizontal="center"/>
    </xf>
    <xf numFmtId="0" fontId="0" fillId="0" borderId="30" xfId="0" applyBorder="1"/>
    <xf numFmtId="0" fontId="0" fillId="0" borderId="31" xfId="0" applyBorder="1"/>
    <xf numFmtId="0" fontId="8" fillId="0" borderId="32" xfId="1" applyBorder="1"/>
    <xf numFmtId="0" fontId="14" fillId="0" borderId="33" xfId="0" applyFont="1" applyBorder="1" applyAlignment="1">
      <alignment horizontal="center" wrapText="1"/>
    </xf>
    <xf numFmtId="0" fontId="14" fillId="0" borderId="33" xfId="1" applyFont="1" applyBorder="1" applyAlignment="1">
      <alignment horizontal="center" wrapText="1"/>
    </xf>
    <xf numFmtId="0" fontId="14" fillId="0" borderId="33" xfId="1" applyFont="1" applyBorder="1" applyAlignment="1">
      <alignment horizontal="center"/>
    </xf>
    <xf numFmtId="0" fontId="14" fillId="0" borderId="34" xfId="1" applyFont="1" applyBorder="1" applyAlignment="1">
      <alignment horizontal="center"/>
    </xf>
    <xf numFmtId="0" fontId="14" fillId="0" borderId="25" xfId="0" applyFont="1" applyBorder="1" applyAlignment="1">
      <alignment horizontal="center"/>
    </xf>
    <xf numFmtId="0" fontId="8" fillId="0" borderId="25" xfId="1" applyBorder="1"/>
    <xf numFmtId="0" fontId="15" fillId="0" borderId="25" xfId="1" applyFont="1" applyBorder="1"/>
    <xf numFmtId="0" fontId="15" fillId="0" borderId="26" xfId="1" applyFont="1" applyBorder="1"/>
    <xf numFmtId="0" fontId="8" fillId="0" borderId="29" xfId="1" applyBorder="1"/>
    <xf numFmtId="0" fontId="14" fillId="0" borderId="30" xfId="1" applyFont="1" applyBorder="1" applyAlignment="1">
      <alignment horizontal="center"/>
    </xf>
    <xf numFmtId="0" fontId="8" fillId="0" borderId="30" xfId="1" applyBorder="1"/>
    <xf numFmtId="0" fontId="8" fillId="0" borderId="31" xfId="1" applyBorder="1"/>
    <xf numFmtId="0" fontId="14" fillId="0" borderId="25" xfId="1" applyFont="1" applyBorder="1" applyAlignment="1">
      <alignment horizontal="center"/>
    </xf>
    <xf numFmtId="0" fontId="8" fillId="0" borderId="26" xfId="1" applyBorder="1"/>
    <xf numFmtId="0" fontId="8" fillId="0" borderId="35" xfId="1" applyFill="1" applyBorder="1"/>
    <xf numFmtId="0" fontId="14" fillId="0" borderId="36" xfId="0" applyFont="1" applyBorder="1" applyAlignment="1">
      <alignment horizontal="center"/>
    </xf>
    <xf numFmtId="0" fontId="0" fillId="0" borderId="36" xfId="0" applyBorder="1"/>
    <xf numFmtId="0" fontId="0" fillId="0" borderId="37" xfId="0" applyBorder="1"/>
    <xf numFmtId="0" fontId="8" fillId="0" borderId="24" xfId="1" applyFill="1" applyBorder="1"/>
    <xf numFmtId="0" fontId="0" fillId="0" borderId="25" xfId="0" applyBorder="1"/>
    <xf numFmtId="0" fontId="0" fillId="0" borderId="26" xfId="0" applyBorder="1"/>
    <xf numFmtId="0" fontId="16" fillId="2" borderId="0" xfId="0" applyFont="1" applyFill="1" applyBorder="1" applyProtection="1">
      <protection locked="0"/>
    </xf>
    <xf numFmtId="0" fontId="4" fillId="2" borderId="39" xfId="0" applyFont="1" applyFill="1" applyBorder="1" applyAlignment="1">
      <alignment horizontal="left"/>
    </xf>
    <xf numFmtId="0" fontId="18" fillId="2" borderId="0" xfId="0" applyFont="1" applyFill="1" applyBorder="1" applyAlignment="1">
      <alignment horizontal="right"/>
    </xf>
    <xf numFmtId="0" fontId="0" fillId="0" borderId="23" xfId="0" applyBorder="1" applyAlignment="1">
      <alignment horizontal="center"/>
    </xf>
    <xf numFmtId="0" fontId="0" fillId="0" borderId="30" xfId="0" applyBorder="1" applyAlignment="1">
      <alignment horizontal="center"/>
    </xf>
    <xf numFmtId="0" fontId="8" fillId="0" borderId="40" xfId="1" applyBorder="1"/>
    <xf numFmtId="0" fontId="14" fillId="0" borderId="41" xfId="0" applyFont="1" applyBorder="1" applyAlignment="1">
      <alignment horizontal="center" wrapText="1"/>
    </xf>
    <xf numFmtId="0" fontId="14" fillId="0" borderId="42" xfId="0" applyFont="1" applyBorder="1" applyAlignment="1">
      <alignment horizontal="center" wrapText="1"/>
    </xf>
    <xf numFmtId="0" fontId="0" fillId="0" borderId="36" xfId="0" applyBorder="1" applyAlignment="1">
      <alignment horizontal="center"/>
    </xf>
    <xf numFmtId="0" fontId="0" fillId="0" borderId="25" xfId="0" applyBorder="1" applyAlignment="1">
      <alignment horizontal="center"/>
    </xf>
    <xf numFmtId="0" fontId="14" fillId="0" borderId="0" xfId="0" applyFont="1" applyAlignment="1">
      <alignment horizontal="center"/>
    </xf>
    <xf numFmtId="0" fontId="14" fillId="0" borderId="0" xfId="0" applyFont="1"/>
    <xf numFmtId="0" fontId="0" fillId="6" borderId="23" xfId="0" applyFill="1" applyBorder="1" applyAlignment="1">
      <alignment horizontal="center"/>
    </xf>
    <xf numFmtId="0" fontId="0" fillId="7" borderId="23" xfId="0" applyFill="1" applyBorder="1" applyAlignment="1">
      <alignment horizontal="center"/>
    </xf>
    <xf numFmtId="2" fontId="0" fillId="6" borderId="23" xfId="0" applyNumberFormat="1" applyFill="1" applyBorder="1" applyAlignment="1">
      <alignment horizontal="center"/>
    </xf>
    <xf numFmtId="2" fontId="0" fillId="7" borderId="23" xfId="0" applyNumberFormat="1" applyFill="1" applyBorder="1" applyAlignment="1">
      <alignment horizontal="center"/>
    </xf>
    <xf numFmtId="0" fontId="14" fillId="0" borderId="23" xfId="0" applyFont="1" applyBorder="1" applyAlignment="1">
      <alignment horizontal="center"/>
    </xf>
    <xf numFmtId="0" fontId="14" fillId="0" borderId="23" xfId="0" applyFont="1" applyBorder="1"/>
    <xf numFmtId="0" fontId="0" fillId="5" borderId="23" xfId="0" applyFill="1" applyBorder="1"/>
    <xf numFmtId="1" fontId="0" fillId="0" borderId="0" xfId="0" applyNumberFormat="1" applyFill="1" applyProtection="1"/>
    <xf numFmtId="164" fontId="0" fillId="0" borderId="0" xfId="0" applyNumberFormat="1" applyFill="1"/>
    <xf numFmtId="2" fontId="0" fillId="0" borderId="23" xfId="0" applyNumberFormat="1" applyBorder="1" applyAlignment="1">
      <alignment horizontal="center"/>
    </xf>
    <xf numFmtId="0" fontId="0" fillId="0" borderId="46" xfId="0" applyBorder="1" applyAlignment="1">
      <alignment horizontal="center"/>
    </xf>
    <xf numFmtId="2" fontId="0" fillId="0" borderId="46" xfId="0" applyNumberFormat="1" applyBorder="1" applyAlignment="1">
      <alignment horizontal="center"/>
    </xf>
    <xf numFmtId="0" fontId="0" fillId="0" borderId="47" xfId="0" applyBorder="1" applyAlignment="1">
      <alignment horizontal="center"/>
    </xf>
    <xf numFmtId="2" fontId="0" fillId="0" borderId="47" xfId="0" applyNumberFormat="1" applyBorder="1" applyAlignment="1">
      <alignment horizontal="center"/>
    </xf>
    <xf numFmtId="0" fontId="0" fillId="0" borderId="48" xfId="0" applyBorder="1" applyAlignment="1">
      <alignment horizontal="center"/>
    </xf>
    <xf numFmtId="0" fontId="20" fillId="0" borderId="0" xfId="0" applyFont="1"/>
    <xf numFmtId="0" fontId="14" fillId="0" borderId="23" xfId="0" applyFont="1" applyBorder="1" applyAlignment="1">
      <alignment horizontal="center"/>
    </xf>
    <xf numFmtId="0" fontId="14" fillId="0" borderId="46" xfId="0" applyFont="1" applyBorder="1" applyAlignment="1">
      <alignment horizontal="center"/>
    </xf>
    <xf numFmtId="0" fontId="0" fillId="0" borderId="54" xfId="0" applyBorder="1"/>
    <xf numFmtId="0" fontId="0" fillId="0" borderId="54" xfId="0" applyBorder="1" applyAlignment="1">
      <alignment vertical="center" wrapText="1"/>
    </xf>
    <xf numFmtId="0" fontId="0" fillId="0" borderId="55" xfId="0" applyBorder="1" applyAlignment="1">
      <alignment vertical="center" wrapText="1"/>
    </xf>
    <xf numFmtId="0" fontId="14" fillId="0" borderId="49" xfId="0" applyFont="1" applyBorder="1" applyAlignment="1">
      <alignment horizontal="center" wrapText="1"/>
    </xf>
    <xf numFmtId="0" fontId="14" fillId="0" borderId="52" xfId="0" applyFont="1" applyBorder="1" applyAlignment="1">
      <alignment horizontal="center" wrapText="1"/>
    </xf>
    <xf numFmtId="0" fontId="14" fillId="0" borderId="52" xfId="0" applyFont="1" applyBorder="1" applyAlignment="1">
      <alignment horizontal="center"/>
    </xf>
    <xf numFmtId="0" fontId="14" fillId="0" borderId="53" xfId="0" applyFont="1" applyBorder="1" applyAlignment="1">
      <alignment horizontal="center"/>
    </xf>
    <xf numFmtId="0" fontId="0" fillId="0" borderId="58" xfId="0" applyBorder="1"/>
    <xf numFmtId="165" fontId="4" fillId="3" borderId="4" xfId="0" applyNumberFormat="1" applyFont="1" applyFill="1" applyBorder="1" applyAlignment="1" applyProtection="1">
      <alignment horizontal="center"/>
      <protection locked="0"/>
    </xf>
    <xf numFmtId="0" fontId="0" fillId="0" borderId="0" xfId="0" applyAlignment="1" applyProtection="1">
      <alignment horizontal="right"/>
      <protection locked="0"/>
    </xf>
    <xf numFmtId="0" fontId="15" fillId="0" borderId="0" xfId="0" applyFont="1"/>
    <xf numFmtId="0" fontId="21" fillId="0" borderId="0" xfId="0" applyFont="1" applyAlignment="1">
      <alignment horizontal="center" vertical="center" wrapText="1"/>
    </xf>
    <xf numFmtId="0" fontId="0" fillId="0" borderId="61" xfId="0" applyBorder="1"/>
    <xf numFmtId="0" fontId="0" fillId="0" borderId="27" xfId="0" applyBorder="1"/>
    <xf numFmtId="0" fontId="0" fillId="0" borderId="29" xfId="0" applyBorder="1"/>
    <xf numFmtId="0" fontId="0" fillId="0" borderId="62" xfId="0" applyBorder="1"/>
    <xf numFmtId="0" fontId="0" fillId="0" borderId="63" xfId="0" applyBorder="1"/>
    <xf numFmtId="0" fontId="12" fillId="0" borderId="27" xfId="0" applyFont="1" applyBorder="1" applyAlignment="1">
      <alignment horizontal="center" vertical="center"/>
    </xf>
    <xf numFmtId="0" fontId="13" fillId="0" borderId="27" xfId="0" applyFont="1" applyBorder="1" applyAlignment="1">
      <alignment horizontal="center" vertical="center"/>
    </xf>
    <xf numFmtId="0" fontId="13" fillId="0" borderId="27" xfId="1" applyFont="1" applyBorder="1" applyAlignment="1">
      <alignment horizontal="center" vertical="center"/>
    </xf>
    <xf numFmtId="0" fontId="13" fillId="0" borderId="27" xfId="0" applyFont="1" applyBorder="1" applyAlignment="1">
      <alignment horizontal="center"/>
    </xf>
    <xf numFmtId="0" fontId="13" fillId="0" borderId="27" xfId="0" applyFont="1" applyFill="1" applyBorder="1" applyAlignment="1">
      <alignment horizontal="center" vertical="center"/>
    </xf>
    <xf numFmtId="0" fontId="13" fillId="0" borderId="29" xfId="0" applyFont="1" applyBorder="1" applyAlignment="1">
      <alignment horizontal="center"/>
    </xf>
    <xf numFmtId="0" fontId="12" fillId="0" borderId="35" xfId="0" applyFont="1" applyBorder="1" applyAlignment="1">
      <alignment horizontal="center" vertical="center"/>
    </xf>
    <xf numFmtId="0" fontId="0" fillId="0" borderId="65" xfId="0" applyBorder="1"/>
    <xf numFmtId="0" fontId="21" fillId="0" borderId="66"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70" xfId="0" applyFont="1" applyBorder="1" applyAlignment="1">
      <alignment horizontal="center" vertical="center" wrapText="1"/>
    </xf>
    <xf numFmtId="0" fontId="21" fillId="0" borderId="71" xfId="0" applyFont="1" applyBorder="1" applyAlignment="1">
      <alignment horizontal="center" vertical="center" wrapText="1"/>
    </xf>
    <xf numFmtId="0" fontId="21" fillId="0" borderId="74" xfId="0" applyFont="1" applyBorder="1" applyAlignment="1">
      <alignment horizontal="center" vertical="center" wrapText="1"/>
    </xf>
    <xf numFmtId="0" fontId="0" fillId="0" borderId="75" xfId="0" applyBorder="1"/>
    <xf numFmtId="0" fontId="0" fillId="0" borderId="24" xfId="0" applyBorder="1"/>
    <xf numFmtId="0" fontId="0" fillId="0" borderId="60" xfId="0" applyBorder="1"/>
    <xf numFmtId="0" fontId="0" fillId="0" borderId="73" xfId="0" applyBorder="1"/>
    <xf numFmtId="0" fontId="0" fillId="0" borderId="79" xfId="0" applyBorder="1"/>
    <xf numFmtId="0" fontId="0" fillId="0" borderId="0" xfId="0" applyBorder="1"/>
    <xf numFmtId="0" fontId="0" fillId="0" borderId="0" xfId="0" applyFill="1" applyBorder="1"/>
    <xf numFmtId="0" fontId="13" fillId="0" borderId="29" xfId="0" applyFont="1" applyFill="1" applyBorder="1" applyAlignment="1">
      <alignment horizontal="center" vertical="center"/>
    </xf>
    <xf numFmtId="0" fontId="13" fillId="0" borderId="35" xfId="0" applyFont="1" applyBorder="1" applyAlignment="1">
      <alignment horizontal="center" vertical="center"/>
    </xf>
    <xf numFmtId="0" fontId="21" fillId="0" borderId="66" xfId="0" applyFont="1" applyBorder="1" applyAlignment="1">
      <alignment horizontal="center" vertical="center"/>
    </xf>
    <xf numFmtId="0" fontId="21" fillId="0" borderId="0" xfId="0" applyFont="1" applyAlignment="1">
      <alignment horizontal="center" vertical="center"/>
    </xf>
    <xf numFmtId="0" fontId="21" fillId="0" borderId="77" xfId="0" applyFont="1" applyBorder="1" applyAlignment="1">
      <alignment horizontal="center" vertical="center" wrapText="1"/>
    </xf>
    <xf numFmtId="0" fontId="0" fillId="0" borderId="44" xfId="0" applyBorder="1"/>
    <xf numFmtId="0" fontId="0" fillId="0" borderId="80" xfId="0" applyBorder="1"/>
    <xf numFmtId="0" fontId="0" fillId="0" borderId="81" xfId="0" applyBorder="1"/>
    <xf numFmtId="0" fontId="11" fillId="0" borderId="72" xfId="0" applyFont="1" applyBorder="1" applyAlignment="1">
      <alignment horizontal="left" vertical="center"/>
    </xf>
    <xf numFmtId="0" fontId="11" fillId="0" borderId="60" xfId="0" applyFont="1" applyBorder="1" applyAlignment="1">
      <alignment horizontal="left" vertical="center"/>
    </xf>
    <xf numFmtId="0" fontId="11" fillId="0" borderId="60" xfId="0" applyFont="1" applyBorder="1" applyAlignment="1">
      <alignment horizontal="left"/>
    </xf>
    <xf numFmtId="0" fontId="0" fillId="0" borderId="35" xfId="0" applyBorder="1"/>
    <xf numFmtId="0" fontId="0" fillId="0" borderId="72" xfId="0" applyBorder="1"/>
    <xf numFmtId="0" fontId="11" fillId="0" borderId="60" xfId="0" applyFont="1" applyFill="1" applyBorder="1" applyAlignment="1">
      <alignment horizontal="left" vertical="center"/>
    </xf>
    <xf numFmtId="0" fontId="11" fillId="0" borderId="73" xfId="0" applyFont="1" applyFill="1" applyBorder="1" applyAlignment="1">
      <alignment horizontal="left" vertical="center"/>
    </xf>
    <xf numFmtId="0" fontId="11" fillId="0" borderId="73" xfId="0" applyFont="1" applyBorder="1" applyAlignment="1">
      <alignment horizontal="left"/>
    </xf>
    <xf numFmtId="0" fontId="21" fillId="0" borderId="71" xfId="0" applyFont="1" applyBorder="1" applyAlignment="1">
      <alignment horizontal="center" vertical="center"/>
    </xf>
    <xf numFmtId="0" fontId="0" fillId="0" borderId="82" xfId="0" applyBorder="1"/>
    <xf numFmtId="0" fontId="0" fillId="0" borderId="74" xfId="0" applyBorder="1"/>
    <xf numFmtId="0" fontId="0" fillId="0" borderId="0" xfId="0" applyFill="1" applyBorder="1" applyAlignment="1">
      <alignment horizontal="center"/>
    </xf>
    <xf numFmtId="2" fontId="0" fillId="6" borderId="0" xfId="0" applyNumberFormat="1" applyFill="1" applyAlignment="1">
      <alignment horizontal="center"/>
    </xf>
    <xf numFmtId="0" fontId="0" fillId="0" borderId="0" xfId="0" applyFill="1" applyBorder="1" applyAlignment="1">
      <alignment horizontal="center" vertical="center"/>
    </xf>
    <xf numFmtId="0" fontId="14" fillId="0" borderId="0" xfId="0" applyFont="1" applyFill="1" applyBorder="1" applyAlignment="1">
      <alignment horizontal="center" vertical="center"/>
    </xf>
    <xf numFmtId="0" fontId="0" fillId="0" borderId="0" xfId="0" applyAlignment="1">
      <alignment horizontal="center"/>
    </xf>
    <xf numFmtId="0" fontId="0" fillId="0" borderId="83" xfId="0" applyBorder="1"/>
    <xf numFmtId="0" fontId="21" fillId="0" borderId="40" xfId="0" applyFont="1" applyBorder="1" applyAlignment="1">
      <alignment horizontal="center" vertical="center" wrapText="1"/>
    </xf>
    <xf numFmtId="0" fontId="21" fillId="0" borderId="63" xfId="0" applyFont="1" applyBorder="1" applyAlignment="1">
      <alignment horizontal="center" vertical="center" wrapText="1"/>
    </xf>
    <xf numFmtId="0" fontId="21" fillId="0" borderId="42" xfId="0" applyFont="1" applyBorder="1" applyAlignment="1">
      <alignment horizontal="center" vertical="center" wrapText="1"/>
    </xf>
    <xf numFmtId="0" fontId="0" fillId="0" borderId="37" xfId="0" applyBorder="1" applyAlignment="1">
      <alignment horizontal="center"/>
    </xf>
    <xf numFmtId="0" fontId="0" fillId="0" borderId="28" xfId="0" applyBorder="1" applyAlignment="1">
      <alignment horizontal="center"/>
    </xf>
    <xf numFmtId="0" fontId="0" fillId="0" borderId="23" xfId="0" applyFill="1" applyBorder="1" applyAlignment="1">
      <alignment horizontal="center"/>
    </xf>
    <xf numFmtId="0" fontId="0" fillId="0" borderId="30" xfId="0" applyFill="1" applyBorder="1" applyAlignment="1">
      <alignment horizontal="center"/>
    </xf>
    <xf numFmtId="0" fontId="0" fillId="0" borderId="31" xfId="0" applyBorder="1" applyAlignment="1">
      <alignment horizontal="center"/>
    </xf>
    <xf numFmtId="0" fontId="0" fillId="0" borderId="0" xfId="0" applyBorder="1" applyAlignment="1">
      <alignment horizontal="center"/>
    </xf>
    <xf numFmtId="0" fontId="22" fillId="0" borderId="0" xfId="0" applyFont="1"/>
    <xf numFmtId="0" fontId="0" fillId="0" borderId="0" xfId="0" applyAlignment="1">
      <alignment horizontal="center"/>
    </xf>
    <xf numFmtId="0" fontId="4" fillId="3" borderId="38" xfId="0" applyFont="1" applyFill="1" applyBorder="1" applyAlignment="1">
      <alignment horizontal="center"/>
    </xf>
    <xf numFmtId="1" fontId="0" fillId="5" borderId="0" xfId="0" applyNumberFormat="1" applyFill="1" applyAlignment="1" applyProtection="1">
      <alignment horizontal="center"/>
      <protection locked="0"/>
    </xf>
    <xf numFmtId="1" fontId="0" fillId="0" borderId="0" xfId="0" applyNumberFormat="1" applyFill="1" applyAlignment="1" applyProtection="1">
      <alignment horizontal="center"/>
      <protection locked="0"/>
    </xf>
    <xf numFmtId="2" fontId="0" fillId="5" borderId="0" xfId="0" applyNumberFormat="1" applyFill="1" applyAlignment="1" applyProtection="1">
      <alignment horizontal="center"/>
      <protection locked="0"/>
    </xf>
    <xf numFmtId="2" fontId="0" fillId="5" borderId="0" xfId="0" applyNumberFormat="1" applyFill="1" applyAlignment="1">
      <alignment horizontal="center"/>
    </xf>
    <xf numFmtId="1" fontId="0" fillId="5" borderId="0" xfId="0" applyNumberFormat="1" applyFill="1" applyAlignment="1">
      <alignment horizontal="center"/>
    </xf>
    <xf numFmtId="164" fontId="0" fillId="5" borderId="0" xfId="0" applyNumberFormat="1" applyFill="1" applyAlignment="1">
      <alignment horizontal="center"/>
    </xf>
    <xf numFmtId="2" fontId="0" fillId="0" borderId="0" xfId="0" applyNumberFormat="1" applyFill="1" applyAlignment="1" applyProtection="1">
      <alignment horizontal="center"/>
      <protection locked="0"/>
    </xf>
    <xf numFmtId="2" fontId="0" fillId="0" borderId="0" xfId="0" applyNumberFormat="1" applyFill="1" applyAlignment="1">
      <alignment horizontal="center"/>
    </xf>
    <xf numFmtId="1" fontId="0" fillId="0" borderId="0" xfId="0" applyNumberFormat="1" applyFill="1" applyAlignment="1">
      <alignment horizontal="center"/>
    </xf>
    <xf numFmtId="164" fontId="0" fillId="0" borderId="0" xfId="0" applyNumberFormat="1" applyFill="1" applyAlignment="1">
      <alignment horizontal="center"/>
    </xf>
    <xf numFmtId="2" fontId="0" fillId="8" borderId="19" xfId="0" applyNumberFormat="1" applyFill="1" applyBorder="1" applyAlignment="1" applyProtection="1">
      <alignment horizontal="center"/>
      <protection locked="0"/>
    </xf>
    <xf numFmtId="165" fontId="0" fillId="0" borderId="0" xfId="0" applyNumberFormat="1"/>
    <xf numFmtId="166" fontId="5" fillId="2" borderId="0" xfId="0" applyNumberFormat="1" applyFont="1" applyFill="1" applyBorder="1" applyAlignment="1" applyProtection="1">
      <alignment horizontal="center"/>
      <protection locked="0"/>
    </xf>
    <xf numFmtId="0" fontId="25" fillId="2" borderId="16" xfId="0" applyFont="1" applyFill="1" applyBorder="1"/>
    <xf numFmtId="167" fontId="0" fillId="5" borderId="0" xfId="0" applyNumberFormat="1" applyFill="1" applyAlignment="1" applyProtection="1">
      <alignment horizontal="center"/>
      <protection locked="0"/>
    </xf>
    <xf numFmtId="167" fontId="0" fillId="0" borderId="0" xfId="0" applyNumberFormat="1" applyFill="1" applyAlignment="1" applyProtection="1">
      <alignment horizontal="center"/>
      <protection locked="0"/>
    </xf>
    <xf numFmtId="9" fontId="4" fillId="3" borderId="8" xfId="0" applyNumberFormat="1" applyFont="1" applyFill="1" applyBorder="1" applyAlignment="1" applyProtection="1">
      <alignment horizontal="center"/>
      <protection locked="0"/>
    </xf>
    <xf numFmtId="0" fontId="0" fillId="0" borderId="0" xfId="0" applyFont="1"/>
    <xf numFmtId="0" fontId="2" fillId="0" borderId="0" xfId="0" applyFont="1"/>
    <xf numFmtId="0" fontId="0" fillId="0" borderId="0" xfId="0" applyProtection="1"/>
    <xf numFmtId="0" fontId="3" fillId="2" borderId="12" xfId="0" applyFont="1" applyFill="1" applyBorder="1" applyAlignment="1">
      <alignment horizontal="right" vertical="center"/>
    </xf>
    <xf numFmtId="0" fontId="4" fillId="3" borderId="1"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4" fillId="3" borderId="6" xfId="0" applyFont="1" applyFill="1" applyBorder="1" applyAlignment="1" applyProtection="1">
      <alignment horizontal="center" vertical="center"/>
      <protection locked="0"/>
    </xf>
    <xf numFmtId="0" fontId="4" fillId="3" borderId="7" xfId="0" applyFont="1" applyFill="1" applyBorder="1" applyAlignment="1" applyProtection="1">
      <alignment horizontal="center" vertical="center"/>
      <protection locked="0"/>
    </xf>
    <xf numFmtId="0" fontId="4" fillId="3" borderId="1" xfId="0" applyFont="1" applyFill="1" applyBorder="1" applyAlignment="1" applyProtection="1">
      <alignment horizontal="center"/>
      <protection locked="0"/>
    </xf>
    <xf numFmtId="0" fontId="4" fillId="3" borderId="3" xfId="0" applyFont="1" applyFill="1" applyBorder="1" applyAlignment="1" applyProtection="1">
      <alignment horizontal="center"/>
      <protection locked="0"/>
    </xf>
    <xf numFmtId="14" fontId="4" fillId="3" borderId="9" xfId="0" applyNumberFormat="1" applyFont="1" applyFill="1" applyBorder="1" applyAlignment="1" applyProtection="1">
      <alignment horizontal="center"/>
      <protection locked="0"/>
    </xf>
    <xf numFmtId="0" fontId="4" fillId="3" borderId="10" xfId="0" applyFont="1" applyFill="1" applyBorder="1" applyAlignment="1" applyProtection="1">
      <alignment horizontal="center"/>
      <protection locked="0"/>
    </xf>
    <xf numFmtId="0" fontId="14" fillId="0" borderId="43" xfId="1" applyFont="1" applyBorder="1" applyAlignment="1">
      <alignment horizontal="center"/>
    </xf>
    <xf numFmtId="0" fontId="14" fillId="0" borderId="44" xfId="1" applyFont="1" applyBorder="1" applyAlignment="1">
      <alignment horizontal="center"/>
    </xf>
    <xf numFmtId="0" fontId="14" fillId="0" borderId="45" xfId="1" applyFont="1"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0" fillId="0" borderId="76"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14" fillId="0" borderId="23" xfId="0" applyFont="1" applyBorder="1" applyAlignment="1">
      <alignment horizontal="center"/>
    </xf>
    <xf numFmtId="0" fontId="14" fillId="0" borderId="0" xfId="0" applyFont="1" applyAlignment="1">
      <alignment horizontal="center"/>
    </xf>
    <xf numFmtId="0" fontId="0" fillId="0" borderId="0" xfId="0" applyAlignment="1">
      <alignment horizontal="center"/>
    </xf>
    <xf numFmtId="0" fontId="4" fillId="0" borderId="20"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0" fillId="0" borderId="59"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14" fillId="0" borderId="50" xfId="0" applyFont="1" applyBorder="1" applyAlignment="1">
      <alignment horizontal="center"/>
    </xf>
    <xf numFmtId="0" fontId="14" fillId="0" borderId="51" xfId="0" applyFont="1" applyBorder="1" applyAlignment="1">
      <alignment horizontal="center"/>
    </xf>
    <xf numFmtId="0" fontId="22" fillId="9" borderId="0" xfId="0" applyFont="1" applyFill="1" applyAlignment="1">
      <alignment horizontal="center"/>
    </xf>
  </cellXfs>
  <cellStyles count="2">
    <cellStyle name="Normal" xfId="0" builtinId="0"/>
    <cellStyle name="標準 2" xfId="1"/>
  </cellStyles>
  <dxfs count="13">
    <dxf>
      <fill>
        <patternFill>
          <bgColor theme="5" tint="0.59996337778862885"/>
        </patternFill>
      </fill>
    </dxf>
    <dxf>
      <fill>
        <patternFill>
          <bgColor theme="9" tint="0.79998168889431442"/>
        </patternFill>
      </fill>
    </dxf>
    <dxf>
      <fill>
        <patternFill>
          <bgColor theme="9" tint="0.79998168889431442"/>
        </patternFill>
      </fill>
    </dxf>
    <dxf>
      <fill>
        <patternFill>
          <bgColor theme="5" tint="0.59996337778862885"/>
        </patternFill>
      </fill>
    </dxf>
    <dxf>
      <fill>
        <patternFill>
          <bgColor rgb="FF33CC33"/>
        </patternFill>
      </fill>
    </dxf>
    <dxf>
      <fill>
        <patternFill>
          <bgColor rgb="FF33CC33"/>
        </patternFill>
      </fill>
    </dxf>
    <dxf>
      <fill>
        <patternFill>
          <bgColor theme="9" tint="0.79998168889431442"/>
        </patternFill>
      </fill>
    </dxf>
    <dxf>
      <fill>
        <patternFill>
          <bgColor theme="9" tint="0.79998168889431442"/>
        </patternFill>
      </fill>
    </dxf>
    <dxf>
      <fill>
        <patternFill>
          <bgColor rgb="FF33CC33"/>
        </patternFill>
      </fill>
    </dxf>
    <dxf>
      <fill>
        <patternFill>
          <bgColor rgb="FF33CC33"/>
        </patternFill>
      </fill>
    </dxf>
    <dxf>
      <fill>
        <patternFill>
          <bgColor rgb="FF33CC33"/>
        </patternFill>
      </fill>
    </dxf>
    <dxf>
      <fill>
        <patternFill>
          <bgColor rgb="FF33CC33"/>
        </patternFill>
      </fill>
    </dxf>
    <dxf>
      <fill>
        <patternFill>
          <bgColor rgb="FF33CC33"/>
        </patternFill>
      </fill>
    </dxf>
  </dxfs>
  <tableStyles count="0" defaultTableStyle="TableStyleMedium2" defaultPivotStyle="PivotStyleLight16"/>
  <colors>
    <mruColors>
      <color rgb="FF33CC33"/>
      <color rgb="FF005D94"/>
      <color rgb="FF2C5D98"/>
      <color rgb="FF00A3E2"/>
      <color rgb="FF0075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Radio" checked="Checked" firstButton="1" fmlaLink="$E$6"/>
</file>

<file path=xl/ctrlProps/ctrlProp2.xml><?xml version="1.0" encoding="utf-8"?>
<formControlPr xmlns="http://schemas.microsoft.com/office/spreadsheetml/2009/9/main" objectType="Radio"/>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2.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6.xml.rels><?xml version="1.0" encoding="UTF-8" standalone="yes"?>
<Relationships xmlns="http://schemas.openxmlformats.org/package/2006/relationships"><Relationship Id="rId13" Type="http://schemas.openxmlformats.org/officeDocument/2006/relationships/customXml" Target="../ink/ink5.xml"/><Relationship Id="rId18" Type="http://schemas.openxmlformats.org/officeDocument/2006/relationships/image" Target="../media/image11.emf"/><Relationship Id="rId26" Type="http://schemas.openxmlformats.org/officeDocument/2006/relationships/image" Target="../media/image15.emf"/><Relationship Id="rId39" Type="http://schemas.openxmlformats.org/officeDocument/2006/relationships/customXml" Target="../ink/ink16.xml"/><Relationship Id="rId21" Type="http://schemas.openxmlformats.org/officeDocument/2006/relationships/customXml" Target="../ink/ink9.xml"/><Relationship Id="rId34" Type="http://schemas.openxmlformats.org/officeDocument/2006/relationships/image" Target="../media/image21.emf"/><Relationship Id="rId42" Type="http://schemas.openxmlformats.org/officeDocument/2006/relationships/image" Target="../media/image25.emf"/><Relationship Id="rId47" Type="http://schemas.openxmlformats.org/officeDocument/2006/relationships/customXml" Target="../ink/ink20.xml"/><Relationship Id="rId50" Type="http://schemas.openxmlformats.org/officeDocument/2006/relationships/image" Target="../media/image29.emf"/><Relationship Id="rId55" Type="http://schemas.openxmlformats.org/officeDocument/2006/relationships/customXml" Target="../ink/ink24.xml"/><Relationship Id="rId7" Type="http://schemas.openxmlformats.org/officeDocument/2006/relationships/customXml" Target="../ink/ink2.xml"/><Relationship Id="rId2" Type="http://schemas.openxmlformats.org/officeDocument/2006/relationships/image" Target="../media/image39.png"/><Relationship Id="rId16" Type="http://schemas.openxmlformats.org/officeDocument/2006/relationships/image" Target="../media/image10.emf"/><Relationship Id="rId20" Type="http://schemas.openxmlformats.org/officeDocument/2006/relationships/image" Target="../media/image12.emf"/><Relationship Id="rId29" Type="http://schemas.openxmlformats.org/officeDocument/2006/relationships/image" Target="../media/image42.png"/><Relationship Id="rId41" Type="http://schemas.openxmlformats.org/officeDocument/2006/relationships/customXml" Target="../ink/ink17.xml"/><Relationship Id="rId54" Type="http://schemas.openxmlformats.org/officeDocument/2006/relationships/image" Target="../media/image31.emf"/><Relationship Id="rId62" Type="http://schemas.openxmlformats.org/officeDocument/2006/relationships/image" Target="../media/image51.png"/><Relationship Id="rId1" Type="http://schemas.openxmlformats.org/officeDocument/2006/relationships/image" Target="../media/image38.png"/><Relationship Id="rId6" Type="http://schemas.openxmlformats.org/officeDocument/2006/relationships/image" Target="../media/image5.emf"/><Relationship Id="rId11" Type="http://schemas.openxmlformats.org/officeDocument/2006/relationships/customXml" Target="../ink/ink4.xml"/><Relationship Id="rId24" Type="http://schemas.openxmlformats.org/officeDocument/2006/relationships/image" Target="../media/image14.emf"/><Relationship Id="rId32" Type="http://schemas.openxmlformats.org/officeDocument/2006/relationships/image" Target="../media/image45.png"/><Relationship Id="rId37" Type="http://schemas.openxmlformats.org/officeDocument/2006/relationships/customXml" Target="../ink/ink15.xml"/><Relationship Id="rId40" Type="http://schemas.openxmlformats.org/officeDocument/2006/relationships/image" Target="../media/image24.emf"/><Relationship Id="rId45" Type="http://schemas.openxmlformats.org/officeDocument/2006/relationships/customXml" Target="../ink/ink19.xml"/><Relationship Id="rId53" Type="http://schemas.openxmlformats.org/officeDocument/2006/relationships/customXml" Target="../ink/ink23.xml"/><Relationship Id="rId58" Type="http://schemas.openxmlformats.org/officeDocument/2006/relationships/image" Target="../media/image47.png"/><Relationship Id="rId5" Type="http://schemas.openxmlformats.org/officeDocument/2006/relationships/customXml" Target="../ink/ink1.xml"/><Relationship Id="rId15" Type="http://schemas.openxmlformats.org/officeDocument/2006/relationships/customXml" Target="../ink/ink6.xml"/><Relationship Id="rId23" Type="http://schemas.openxmlformats.org/officeDocument/2006/relationships/customXml" Target="../ink/ink10.xml"/><Relationship Id="rId28" Type="http://schemas.openxmlformats.org/officeDocument/2006/relationships/image" Target="../media/image16.emf"/><Relationship Id="rId36" Type="http://schemas.openxmlformats.org/officeDocument/2006/relationships/image" Target="../media/image22.emf"/><Relationship Id="rId49" Type="http://schemas.openxmlformats.org/officeDocument/2006/relationships/customXml" Target="../ink/ink21.xml"/><Relationship Id="rId57" Type="http://schemas.openxmlformats.org/officeDocument/2006/relationships/image" Target="../media/image46.png"/><Relationship Id="rId61" Type="http://schemas.openxmlformats.org/officeDocument/2006/relationships/image" Target="../media/image50.png"/><Relationship Id="rId10" Type="http://schemas.openxmlformats.org/officeDocument/2006/relationships/image" Target="../media/image7.emf"/><Relationship Id="rId19" Type="http://schemas.openxmlformats.org/officeDocument/2006/relationships/customXml" Target="../ink/ink8.xml"/><Relationship Id="rId31" Type="http://schemas.openxmlformats.org/officeDocument/2006/relationships/image" Target="../media/image44.png"/><Relationship Id="rId44" Type="http://schemas.openxmlformats.org/officeDocument/2006/relationships/image" Target="../media/image26.emf"/><Relationship Id="rId52" Type="http://schemas.openxmlformats.org/officeDocument/2006/relationships/image" Target="../media/image30.emf"/><Relationship Id="rId60" Type="http://schemas.openxmlformats.org/officeDocument/2006/relationships/image" Target="../media/image49.png"/><Relationship Id="rId4" Type="http://schemas.openxmlformats.org/officeDocument/2006/relationships/image" Target="../media/image41.png"/><Relationship Id="rId9" Type="http://schemas.openxmlformats.org/officeDocument/2006/relationships/customXml" Target="../ink/ink3.xml"/><Relationship Id="rId14" Type="http://schemas.openxmlformats.org/officeDocument/2006/relationships/image" Target="../media/image9.emf"/><Relationship Id="rId22" Type="http://schemas.openxmlformats.org/officeDocument/2006/relationships/image" Target="../media/image13.emf"/><Relationship Id="rId27" Type="http://schemas.openxmlformats.org/officeDocument/2006/relationships/customXml" Target="../ink/ink12.xml"/><Relationship Id="rId30" Type="http://schemas.openxmlformats.org/officeDocument/2006/relationships/image" Target="../media/image43.png"/><Relationship Id="rId35" Type="http://schemas.openxmlformats.org/officeDocument/2006/relationships/customXml" Target="../ink/ink14.xml"/><Relationship Id="rId43" Type="http://schemas.openxmlformats.org/officeDocument/2006/relationships/customXml" Target="../ink/ink18.xml"/><Relationship Id="rId48" Type="http://schemas.openxmlformats.org/officeDocument/2006/relationships/image" Target="../media/image28.emf"/><Relationship Id="rId56" Type="http://schemas.openxmlformats.org/officeDocument/2006/relationships/image" Target="../media/image32.emf"/><Relationship Id="rId8" Type="http://schemas.openxmlformats.org/officeDocument/2006/relationships/image" Target="../media/image6.emf"/><Relationship Id="rId51" Type="http://schemas.openxmlformats.org/officeDocument/2006/relationships/customXml" Target="../ink/ink22.xml"/><Relationship Id="rId3" Type="http://schemas.openxmlformats.org/officeDocument/2006/relationships/image" Target="../media/image40.png"/><Relationship Id="rId12" Type="http://schemas.openxmlformats.org/officeDocument/2006/relationships/image" Target="../media/image8.emf"/><Relationship Id="rId17" Type="http://schemas.openxmlformats.org/officeDocument/2006/relationships/customXml" Target="../ink/ink7.xml"/><Relationship Id="rId25" Type="http://schemas.openxmlformats.org/officeDocument/2006/relationships/customXml" Target="../ink/ink11.xml"/><Relationship Id="rId33" Type="http://schemas.openxmlformats.org/officeDocument/2006/relationships/customXml" Target="../ink/ink13.xml"/><Relationship Id="rId38" Type="http://schemas.openxmlformats.org/officeDocument/2006/relationships/image" Target="../media/image23.emf"/><Relationship Id="rId46" Type="http://schemas.openxmlformats.org/officeDocument/2006/relationships/image" Target="../media/image27.emf"/><Relationship Id="rId59"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xdr:from>
      <xdr:col>3</xdr:col>
      <xdr:colOff>750794</xdr:colOff>
      <xdr:row>8</xdr:row>
      <xdr:rowOff>78441</xdr:rowOff>
    </xdr:from>
    <xdr:to>
      <xdr:col>4</xdr:col>
      <xdr:colOff>736226</xdr:colOff>
      <xdr:row>10</xdr:row>
      <xdr:rowOff>19610</xdr:rowOff>
    </xdr:to>
    <xdr:sp macro="" textlink="">
      <xdr:nvSpPr>
        <xdr:cNvPr id="8" name="TextBox 7">
          <a:extLst>
            <a:ext uri="{FF2B5EF4-FFF2-40B4-BE49-F238E27FC236}">
              <a16:creationId xmlns="" xmlns:a16="http://schemas.microsoft.com/office/drawing/2014/main" id="{00000000-0008-0000-0100-000008000000}"/>
            </a:ext>
          </a:extLst>
        </xdr:cNvPr>
        <xdr:cNvSpPr txBox="1"/>
      </xdr:nvSpPr>
      <xdr:spPr>
        <a:xfrm>
          <a:off x="2431676" y="1658470"/>
          <a:ext cx="781050" cy="344581"/>
        </a:xfrm>
        <a:prstGeom prst="rect">
          <a:avLst/>
        </a:prstGeom>
        <a:noFill/>
        <a:ln w="9525" cmpd="sng">
          <a:noFill/>
        </a:ln>
        <a:effectLst>
          <a:innerShdw blurRad="114300">
            <a:prstClr val="black"/>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5D94"/>
              </a:solidFill>
            </a:rPr>
            <a:t>SI Units</a:t>
          </a:r>
        </a:p>
      </xdr:txBody>
    </xdr:sp>
    <xdr:clientData/>
  </xdr:twoCellAnchor>
  <xdr:twoCellAnchor>
    <xdr:from>
      <xdr:col>3</xdr:col>
      <xdr:colOff>761649</xdr:colOff>
      <xdr:row>6</xdr:row>
      <xdr:rowOff>189445</xdr:rowOff>
    </xdr:from>
    <xdr:to>
      <xdr:col>4</xdr:col>
      <xdr:colOff>747081</xdr:colOff>
      <xdr:row>8</xdr:row>
      <xdr:rowOff>132295</xdr:rowOff>
    </xdr:to>
    <xdr:sp macro="" textlink="">
      <xdr:nvSpPr>
        <xdr:cNvPr id="7" name="TextBox 6">
          <a:extLst>
            <a:ext uri="{FF2B5EF4-FFF2-40B4-BE49-F238E27FC236}">
              <a16:creationId xmlns="" xmlns:a16="http://schemas.microsoft.com/office/drawing/2014/main" id="{00000000-0008-0000-0100-000007000000}"/>
            </a:ext>
          </a:extLst>
        </xdr:cNvPr>
        <xdr:cNvSpPr txBox="1"/>
      </xdr:nvSpPr>
      <xdr:spPr>
        <a:xfrm>
          <a:off x="2693786" y="1589701"/>
          <a:ext cx="897227" cy="431312"/>
        </a:xfrm>
        <a:prstGeom prst="rect">
          <a:avLst/>
        </a:prstGeom>
        <a:noFill/>
        <a:ln w="9525" cmpd="sng">
          <a:noFill/>
        </a:ln>
        <a:effectLst>
          <a:innerShdw blurRad="114300">
            <a:prstClr val="black"/>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5D94"/>
              </a:solidFill>
            </a:rPr>
            <a:t>IP Units</a:t>
          </a:r>
        </a:p>
      </xdr:txBody>
    </xdr:sp>
    <xdr:clientData/>
  </xdr:twoCellAnchor>
  <mc:AlternateContent xmlns:mc="http://schemas.openxmlformats.org/markup-compatibility/2006">
    <mc:Choice xmlns:a14="http://schemas.microsoft.com/office/drawing/2010/main" Requires="a14">
      <xdr:twoCellAnchor editAs="oneCell">
        <xdr:from>
          <xdr:col>3</xdr:col>
          <xdr:colOff>495300</xdr:colOff>
          <xdr:row>6</xdr:row>
          <xdr:rowOff>167640</xdr:rowOff>
        </xdr:from>
        <xdr:to>
          <xdr:col>5</xdr:col>
          <xdr:colOff>266700</xdr:colOff>
          <xdr:row>8</xdr:row>
          <xdr:rowOff>106680</xdr:rowOff>
        </xdr:to>
        <xdr:sp macro="" textlink="">
          <xdr:nvSpPr>
            <xdr:cNvPr id="2051" name="IPUnits" descr="IP Units" hidden="1">
              <a:extLst>
                <a:ext uri="{63B3BB69-23CF-44E3-9099-C40C66FF867C}">
                  <a14:compatExt spid="_x0000_s2051"/>
                </a:ext>
                <a:ext uri="{FF2B5EF4-FFF2-40B4-BE49-F238E27FC236}">
                  <a16:creationId xmlns=""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0000FF" mc:Ignorable="a14" a14:legacySpreadsheetColorIndex="39"/>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editAs="oneCell">
    <xdr:from>
      <xdr:col>2</xdr:col>
      <xdr:colOff>201706</xdr:colOff>
      <xdr:row>1</xdr:row>
      <xdr:rowOff>49680</xdr:rowOff>
    </xdr:from>
    <xdr:to>
      <xdr:col>4</xdr:col>
      <xdr:colOff>459754</xdr:colOff>
      <xdr:row>4</xdr:row>
      <xdr:rowOff>166096</xdr:rowOff>
    </xdr:to>
    <xdr:pic>
      <xdr:nvPicPr>
        <xdr:cNvPr id="4" name="Picture 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71" y="193115"/>
          <a:ext cx="1889624" cy="681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487680</xdr:colOff>
          <xdr:row>8</xdr:row>
          <xdr:rowOff>91440</xdr:rowOff>
        </xdr:from>
        <xdr:to>
          <xdr:col>5</xdr:col>
          <xdr:colOff>259080</xdr:colOff>
          <xdr:row>10</xdr:row>
          <xdr:rowOff>897</xdr:rowOff>
        </xdr:to>
        <xdr:sp macro="" textlink="">
          <xdr:nvSpPr>
            <xdr:cNvPr id="2052" name="SIUnits" descr="IP Units" hidden="1">
              <a:extLst>
                <a:ext uri="{63B3BB69-23CF-44E3-9099-C40C66FF867C}">
                  <a14:compatExt spid="_x0000_s2052"/>
                </a:ext>
                <a:ext uri="{FF2B5EF4-FFF2-40B4-BE49-F238E27FC236}">
                  <a16:creationId xmlns=""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0000FF" mc:Ignorable="a14" a14:legacySpreadsheetColorIndex="39"/>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190500</xdr:colOff>
          <xdr:row>5</xdr:row>
          <xdr:rowOff>144780</xdr:rowOff>
        </xdr:from>
        <xdr:to>
          <xdr:col>6</xdr:col>
          <xdr:colOff>609600</xdr:colOff>
          <xdr:row>7</xdr:row>
          <xdr:rowOff>68580</xdr:rowOff>
        </xdr:to>
        <xdr:sp macro="" textlink="">
          <xdr:nvSpPr>
            <xdr:cNvPr id="2069" name="AddBranchButton1" hidden="1">
              <a:extLst>
                <a:ext uri="{63B3BB69-23CF-44E3-9099-C40C66FF867C}">
                  <a14:compatExt spid="_x0000_s2069"/>
                </a:ext>
                <a:ext uri="{FF2B5EF4-FFF2-40B4-BE49-F238E27FC236}">
                  <a16:creationId xmlns="" xmlns:a16="http://schemas.microsoft.com/office/drawing/2014/main" id="{00000000-0008-0000-0100-000015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0" i="0" u="none" strike="noStrike" baseline="0">
                  <a:solidFill>
                    <a:srgbClr val="000000"/>
                  </a:solidFill>
                  <a:latin typeface="Calibri"/>
                  <a:cs typeface="Calibri"/>
                </a:rPr>
                <a:t>Add Branch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91440</xdr:colOff>
          <xdr:row>5</xdr:row>
          <xdr:rowOff>152400</xdr:rowOff>
        </xdr:from>
        <xdr:to>
          <xdr:col>7</xdr:col>
          <xdr:colOff>1920240</xdr:colOff>
          <xdr:row>7</xdr:row>
          <xdr:rowOff>68580</xdr:rowOff>
        </xdr:to>
        <xdr:sp macro="" textlink="">
          <xdr:nvSpPr>
            <xdr:cNvPr id="2070" name="RemoveButton" hidden="1">
              <a:extLst>
                <a:ext uri="{63B3BB69-23CF-44E3-9099-C40C66FF867C}">
                  <a14:compatExt spid="_x0000_s2070"/>
                </a:ext>
                <a:ext uri="{FF2B5EF4-FFF2-40B4-BE49-F238E27FC236}">
                  <a16:creationId xmlns="" xmlns:a16="http://schemas.microsoft.com/office/drawing/2014/main" id="{00000000-0008-0000-0100-000016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0" i="0" u="none" strike="noStrike" baseline="0">
                  <a:solidFill>
                    <a:srgbClr val="000000"/>
                  </a:solidFill>
                  <a:latin typeface="Calibri"/>
                  <a:cs typeface="Calibri"/>
                </a:rPr>
                <a:t>Remove Branch/Section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2186940</xdr:colOff>
          <xdr:row>5</xdr:row>
          <xdr:rowOff>152400</xdr:rowOff>
        </xdr:from>
        <xdr:to>
          <xdr:col>7</xdr:col>
          <xdr:colOff>3787140</xdr:colOff>
          <xdr:row>7</xdr:row>
          <xdr:rowOff>76200</xdr:rowOff>
        </xdr:to>
        <xdr:sp macro="" textlink="">
          <xdr:nvSpPr>
            <xdr:cNvPr id="2071" name="InsertButton" hidden="1">
              <a:extLst>
                <a:ext uri="{63B3BB69-23CF-44E3-9099-C40C66FF867C}">
                  <a14:compatExt spid="_x0000_s2071"/>
                </a:ext>
                <a:ext uri="{FF2B5EF4-FFF2-40B4-BE49-F238E27FC236}">
                  <a16:creationId xmlns="" xmlns:a16="http://schemas.microsoft.com/office/drawing/2014/main" id="{00000000-0008-0000-0100-000017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0" i="0" u="none" strike="noStrike" baseline="0">
                  <a:solidFill>
                    <a:srgbClr val="000000"/>
                  </a:solidFill>
                  <a:latin typeface="Calibri"/>
                  <a:cs typeface="Calibri"/>
                </a:rPr>
                <a:t>Insert Section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114300</xdr:colOff>
          <xdr:row>8</xdr:row>
          <xdr:rowOff>91440</xdr:rowOff>
        </xdr:from>
        <xdr:to>
          <xdr:col>7</xdr:col>
          <xdr:colOff>1927860</xdr:colOff>
          <xdr:row>10</xdr:row>
          <xdr:rowOff>15240</xdr:rowOff>
        </xdr:to>
        <xdr:sp macro="" textlink="">
          <xdr:nvSpPr>
            <xdr:cNvPr id="2072" name="GenerateDiagramButton" hidden="1">
              <a:extLst>
                <a:ext uri="{63B3BB69-23CF-44E3-9099-C40C66FF867C}">
                  <a14:compatExt spid="_x0000_s2072"/>
                </a:ext>
                <a:ext uri="{FF2B5EF4-FFF2-40B4-BE49-F238E27FC236}">
                  <a16:creationId xmlns="" xmlns:a16="http://schemas.microsoft.com/office/drawing/2014/main" id="{00000000-0008-0000-0100-000018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0" i="0" u="none" strike="noStrike" baseline="0">
                  <a:solidFill>
                    <a:srgbClr val="000000"/>
                  </a:solidFill>
                  <a:latin typeface="Calibri"/>
                  <a:cs typeface="Calibri"/>
                </a:rPr>
                <a:t>Generate Diagram</a:t>
              </a:r>
            </a:p>
          </xdr:txBody>
        </xdr:sp>
        <xdr:clientData fPrintsWithSheet="0"/>
      </xdr:twoCellAnchor>
    </mc:Choice>
    <mc:Fallback/>
  </mc:AlternateContent>
  <xdr:twoCellAnchor>
    <xdr:from>
      <xdr:col>13</xdr:col>
      <xdr:colOff>4483</xdr:colOff>
      <xdr:row>4</xdr:row>
      <xdr:rowOff>139326</xdr:rowOff>
    </xdr:from>
    <xdr:to>
      <xdr:col>16</xdr:col>
      <xdr:colOff>493059</xdr:colOff>
      <xdr:row>11</xdr:row>
      <xdr:rowOff>143434</xdr:rowOff>
    </xdr:to>
    <xdr:sp macro="" textlink="">
      <xdr:nvSpPr>
        <xdr:cNvPr id="14" name="Rectangle 13"/>
        <xdr:cNvSpPr/>
      </xdr:nvSpPr>
      <xdr:spPr>
        <a:xfrm>
          <a:off x="16607118" y="847538"/>
          <a:ext cx="2953870" cy="136674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21</xdr:row>
      <xdr:rowOff>0</xdr:rowOff>
    </xdr:from>
    <xdr:to>
      <xdr:col>19</xdr:col>
      <xdr:colOff>457200</xdr:colOff>
      <xdr:row>25</xdr:row>
      <xdr:rowOff>95250</xdr:rowOff>
    </xdr:to>
    <xdr:sp macro="" textlink="">
      <xdr:nvSpPr>
        <xdr:cNvPr id="2" name="TextBox 1">
          <a:extLst>
            <a:ext uri="{FF2B5EF4-FFF2-40B4-BE49-F238E27FC236}">
              <a16:creationId xmlns="" xmlns:a16="http://schemas.microsoft.com/office/drawing/2014/main" id="{00000000-0008-0000-0800-000002000000}"/>
            </a:ext>
          </a:extLst>
        </xdr:cNvPr>
        <xdr:cNvSpPr txBox="1"/>
      </xdr:nvSpPr>
      <xdr:spPr>
        <a:xfrm>
          <a:off x="7743825" y="3987800"/>
          <a:ext cx="1793875" cy="8064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a:t>
          </a:r>
        </a:p>
        <a:p>
          <a:r>
            <a:rPr lang="en-US" sz="1100"/>
            <a:t>These are estimated coefficients.</a:t>
          </a:r>
        </a:p>
      </xdr:txBody>
    </xdr:sp>
    <xdr:clientData/>
  </xdr:twoCellAnchor>
  <xdr:twoCellAnchor editAs="oneCell">
    <xdr:from>
      <xdr:col>21</xdr:col>
      <xdr:colOff>57150</xdr:colOff>
      <xdr:row>3</xdr:row>
      <xdr:rowOff>28575</xdr:rowOff>
    </xdr:from>
    <xdr:to>
      <xdr:col>33</xdr:col>
      <xdr:colOff>151474</xdr:colOff>
      <xdr:row>16</xdr:row>
      <xdr:rowOff>193256</xdr:rowOff>
    </xdr:to>
    <xdr:pic>
      <xdr:nvPicPr>
        <xdr:cNvPr id="3" name="Picture 3">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0483850" y="422275"/>
          <a:ext cx="8171524" cy="31364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447675</xdr:colOff>
      <xdr:row>4</xdr:row>
      <xdr:rowOff>104775</xdr:rowOff>
    </xdr:from>
    <xdr:to>
      <xdr:col>36</xdr:col>
      <xdr:colOff>285750</xdr:colOff>
      <xdr:row>9</xdr:row>
      <xdr:rowOff>9525</xdr:rowOff>
    </xdr:to>
    <xdr:sp macro="" textlink="">
      <xdr:nvSpPr>
        <xdr:cNvPr id="2" name="TextBox 2">
          <a:extLst>
            <a:ext uri="{FF2B5EF4-FFF2-40B4-BE49-F238E27FC236}">
              <a16:creationId xmlns="" xmlns:a16="http://schemas.microsoft.com/office/drawing/2014/main" id="{00000000-0008-0000-0900-000002000000}"/>
            </a:ext>
          </a:extLst>
        </xdr:cNvPr>
        <xdr:cNvSpPr txBox="1"/>
      </xdr:nvSpPr>
      <xdr:spPr>
        <a:xfrm>
          <a:off x="13769975" y="815975"/>
          <a:ext cx="1857375" cy="793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a:t>
          </a:r>
        </a:p>
        <a:p>
          <a:r>
            <a:rPr lang="en-US" sz="1100"/>
            <a:t>These are estimated coefficients.</a:t>
          </a:r>
        </a:p>
      </xdr:txBody>
    </xdr:sp>
    <xdr:clientData/>
  </xdr:twoCellAnchor>
  <xdr:twoCellAnchor editAs="oneCell">
    <xdr:from>
      <xdr:col>19</xdr:col>
      <xdr:colOff>59765</xdr:colOff>
      <xdr:row>3</xdr:row>
      <xdr:rowOff>44824</xdr:rowOff>
    </xdr:from>
    <xdr:to>
      <xdr:col>43</xdr:col>
      <xdr:colOff>251868</xdr:colOff>
      <xdr:row>20</xdr:row>
      <xdr:rowOff>66168</xdr:rowOff>
    </xdr:to>
    <xdr:pic>
      <xdr:nvPicPr>
        <xdr:cNvPr id="4" name="Picture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7500471" y="717177"/>
          <a:ext cx="12877162" cy="38313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1</xdr:row>
      <xdr:rowOff>2343149</xdr:rowOff>
    </xdr:from>
    <xdr:to>
      <xdr:col>1</xdr:col>
      <xdr:colOff>3686177</xdr:colOff>
      <xdr:row>2</xdr:row>
      <xdr:rowOff>2847975</xdr:rowOff>
    </xdr:to>
    <xdr:pic>
      <xdr:nvPicPr>
        <xdr:cNvPr id="6" name="CD3-2" descr="https://ductfitting.ashrae.org/images/Fittings/CD3-2.png">
          <a:extLst>
            <a:ext uri="{FF2B5EF4-FFF2-40B4-BE49-F238E27FC236}">
              <a16:creationId xmlns=""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1" y="2533649"/>
          <a:ext cx="3686176" cy="2847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609599</xdr:colOff>
      <xdr:row>2</xdr:row>
      <xdr:rowOff>2962273</xdr:rowOff>
    </xdr:from>
    <xdr:to>
      <xdr:col>1</xdr:col>
      <xdr:colOff>4067175</xdr:colOff>
      <xdr:row>3</xdr:row>
      <xdr:rowOff>2943223</xdr:rowOff>
    </xdr:to>
    <xdr:pic>
      <xdr:nvPicPr>
        <xdr:cNvPr id="8" name="CD3-3" descr="https://ductfitting.ashrae.org/images/Fittings/CD3-3.png">
          <a:extLst>
            <a:ext uri="{FF2B5EF4-FFF2-40B4-BE49-F238E27FC236}">
              <a16:creationId xmlns="" xmlns:a16="http://schemas.microsoft.com/office/drawing/2014/main" id="{00000000-0008-0000-0D00-000008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r="4843"/>
        <a:stretch/>
      </xdr:blipFill>
      <xdr:spPr bwMode="auto">
        <a:xfrm>
          <a:off x="609599" y="5495923"/>
          <a:ext cx="406717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4</xdr:row>
      <xdr:rowOff>1</xdr:rowOff>
    </xdr:from>
    <xdr:to>
      <xdr:col>1</xdr:col>
      <xdr:colOff>3543302</xdr:colOff>
      <xdr:row>4</xdr:row>
      <xdr:rowOff>2590800</xdr:rowOff>
    </xdr:to>
    <xdr:pic>
      <xdr:nvPicPr>
        <xdr:cNvPr id="9" name="CD3-4" descr="https://ductfitting.ashrae.org/images/Fittings/CD3-4.png">
          <a:extLst>
            <a:ext uri="{FF2B5EF4-FFF2-40B4-BE49-F238E27FC236}">
              <a16:creationId xmlns="" xmlns:a16="http://schemas.microsoft.com/office/drawing/2014/main" id="{00000000-0008-0000-0D00-000009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68" r="4583"/>
        <a:stretch/>
      </xdr:blipFill>
      <xdr:spPr bwMode="auto">
        <a:xfrm>
          <a:off x="609602" y="8896351"/>
          <a:ext cx="3543300" cy="2590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609599</xdr:colOff>
      <xdr:row>4</xdr:row>
      <xdr:rowOff>2638424</xdr:rowOff>
    </xdr:from>
    <xdr:to>
      <xdr:col>1</xdr:col>
      <xdr:colOff>3714748</xdr:colOff>
      <xdr:row>5</xdr:row>
      <xdr:rowOff>2276473</xdr:rowOff>
    </xdr:to>
    <xdr:pic>
      <xdr:nvPicPr>
        <xdr:cNvPr id="10" name="CD3-5" descr="https://ductfitting.ashrae.org/images/Fittings/CD3-5.png">
          <a:extLst>
            <a:ext uri="{FF2B5EF4-FFF2-40B4-BE49-F238E27FC236}">
              <a16:creationId xmlns="" xmlns:a16="http://schemas.microsoft.com/office/drawing/2014/main" id="{00000000-0008-0000-0D00-00000A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545"/>
        <a:stretch/>
      </xdr:blipFill>
      <xdr:spPr bwMode="auto">
        <a:xfrm>
          <a:off x="609599" y="11534774"/>
          <a:ext cx="3714749"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609599</xdr:colOff>
      <xdr:row>6</xdr:row>
      <xdr:rowOff>0</xdr:rowOff>
    </xdr:from>
    <xdr:to>
      <xdr:col>1</xdr:col>
      <xdr:colOff>3686176</xdr:colOff>
      <xdr:row>6</xdr:row>
      <xdr:rowOff>2047876</xdr:rowOff>
    </xdr:to>
    <xdr:pic>
      <xdr:nvPicPr>
        <xdr:cNvPr id="11" name="CD3-7" descr="https://ductfitting.ashrae.org/images/Fittings/CD3-7.png">
          <a:extLst>
            <a:ext uri="{FF2B5EF4-FFF2-40B4-BE49-F238E27FC236}">
              <a16:creationId xmlns="" xmlns:a16="http://schemas.microsoft.com/office/drawing/2014/main" id="{00000000-0008-0000-0D00-00000B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688" r="3592"/>
        <a:stretch/>
      </xdr:blipFill>
      <xdr:spPr bwMode="auto">
        <a:xfrm>
          <a:off x="609599" y="14030325"/>
          <a:ext cx="3686177" cy="2047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6</xdr:row>
      <xdr:rowOff>2362199</xdr:rowOff>
    </xdr:from>
    <xdr:to>
      <xdr:col>1</xdr:col>
      <xdr:colOff>3990975</xdr:colOff>
      <xdr:row>8</xdr:row>
      <xdr:rowOff>19048</xdr:rowOff>
    </xdr:to>
    <xdr:pic>
      <xdr:nvPicPr>
        <xdr:cNvPr id="12" name="CD3-15" descr="https://ductfitting.ashrae.org/images/Fittings/CD3-15.png">
          <a:extLst>
            <a:ext uri="{FF2B5EF4-FFF2-40B4-BE49-F238E27FC236}">
              <a16:creationId xmlns="" xmlns:a16="http://schemas.microsoft.com/office/drawing/2014/main" id="{00000000-0008-0000-0D00-00000C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8087"/>
        <a:stretch/>
      </xdr:blipFill>
      <xdr:spPr bwMode="auto">
        <a:xfrm>
          <a:off x="609601" y="16392524"/>
          <a:ext cx="3990974" cy="258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2562224</xdr:rowOff>
    </xdr:from>
    <xdr:to>
      <xdr:col>1</xdr:col>
      <xdr:colOff>3676651</xdr:colOff>
      <xdr:row>8</xdr:row>
      <xdr:rowOff>2619374</xdr:rowOff>
    </xdr:to>
    <xdr:pic>
      <xdr:nvPicPr>
        <xdr:cNvPr id="13" name="CD3-18" descr="https://ductfitting.ashrae.org/images/Fittings/CD3-18.png">
          <a:extLst>
            <a:ext uri="{FF2B5EF4-FFF2-40B4-BE49-F238E27FC236}">
              <a16:creationId xmlns="" xmlns:a16="http://schemas.microsoft.com/office/drawing/2014/main" id="{00000000-0008-0000-0D00-00000D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143" r="3714"/>
        <a:stretch/>
      </xdr:blipFill>
      <xdr:spPr bwMode="auto">
        <a:xfrm>
          <a:off x="609600" y="18954749"/>
          <a:ext cx="3676651"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601979</xdr:colOff>
      <xdr:row>9</xdr:row>
      <xdr:rowOff>3811</xdr:rowOff>
    </xdr:from>
    <xdr:to>
      <xdr:col>1</xdr:col>
      <xdr:colOff>3762376</xdr:colOff>
      <xdr:row>9</xdr:row>
      <xdr:rowOff>2495552</xdr:rowOff>
    </xdr:to>
    <xdr:pic>
      <xdr:nvPicPr>
        <xdr:cNvPr id="14" name="CD3-19" descr="https://ductfitting.ashrae.org/images/Fittings/CD3-19.png">
          <a:extLst>
            <a:ext uri="{FF2B5EF4-FFF2-40B4-BE49-F238E27FC236}">
              <a16:creationId xmlns="" xmlns:a16="http://schemas.microsoft.com/office/drawing/2014/main" id="{00000000-0008-0000-0D00-00000E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003"/>
        <a:stretch/>
      </xdr:blipFill>
      <xdr:spPr bwMode="auto">
        <a:xfrm>
          <a:off x="601979" y="21576031"/>
          <a:ext cx="3762377" cy="2491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601979</xdr:colOff>
      <xdr:row>9</xdr:row>
      <xdr:rowOff>2628899</xdr:rowOff>
    </xdr:from>
    <xdr:to>
      <xdr:col>1</xdr:col>
      <xdr:colOff>4057650</xdr:colOff>
      <xdr:row>11</xdr:row>
      <xdr:rowOff>9524</xdr:rowOff>
    </xdr:to>
    <xdr:pic>
      <xdr:nvPicPr>
        <xdr:cNvPr id="15" name="CD3-20" descr="https://ductfitting.ashrae.org/images/Fittings/CD3-20.png">
          <a:extLst>
            <a:ext uri="{FF2B5EF4-FFF2-40B4-BE49-F238E27FC236}">
              <a16:creationId xmlns=""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1979" y="24201119"/>
          <a:ext cx="4057651"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609598</xdr:colOff>
      <xdr:row>11</xdr:row>
      <xdr:rowOff>0</xdr:rowOff>
    </xdr:from>
    <xdr:to>
      <xdr:col>1</xdr:col>
      <xdr:colOff>3819524</xdr:colOff>
      <xdr:row>11</xdr:row>
      <xdr:rowOff>2152650</xdr:rowOff>
    </xdr:to>
    <xdr:pic>
      <xdr:nvPicPr>
        <xdr:cNvPr id="16" name="CD3-16" descr="https://ductfitting.ashrae.org/images/Fittings/CD3-16.png">
          <a:extLst>
            <a:ext uri="{FF2B5EF4-FFF2-40B4-BE49-F238E27FC236}">
              <a16:creationId xmlns="" xmlns:a16="http://schemas.microsoft.com/office/drawing/2014/main" id="{00000000-0008-0000-0D00-000010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3941" t="5159" b="4556"/>
        <a:stretch/>
      </xdr:blipFill>
      <xdr:spPr bwMode="auto">
        <a:xfrm>
          <a:off x="609598" y="26784300"/>
          <a:ext cx="3819526"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609598</xdr:colOff>
      <xdr:row>11</xdr:row>
      <xdr:rowOff>2505074</xdr:rowOff>
    </xdr:from>
    <xdr:to>
      <xdr:col>1</xdr:col>
      <xdr:colOff>4062784</xdr:colOff>
      <xdr:row>12</xdr:row>
      <xdr:rowOff>2305050</xdr:rowOff>
    </xdr:to>
    <xdr:pic>
      <xdr:nvPicPr>
        <xdr:cNvPr id="17" name="CD3-17" descr="https://ductfitting.ashrae.org/images/Fittings/CD3-17.png">
          <a:extLst>
            <a:ext uri="{FF2B5EF4-FFF2-40B4-BE49-F238E27FC236}">
              <a16:creationId xmlns=""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598" y="29289374"/>
          <a:ext cx="4062786" cy="2305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601979</xdr:colOff>
      <xdr:row>13</xdr:row>
      <xdr:rowOff>3809</xdr:rowOff>
    </xdr:from>
    <xdr:to>
      <xdr:col>1</xdr:col>
      <xdr:colOff>3248026</xdr:colOff>
      <xdr:row>13</xdr:row>
      <xdr:rowOff>1924050</xdr:rowOff>
    </xdr:to>
    <xdr:pic>
      <xdr:nvPicPr>
        <xdr:cNvPr id="18" name="CR3-1" descr="https://ductfitting.ashrae.org/images/Fittings/CR3-1.png">
          <a:extLst>
            <a:ext uri="{FF2B5EF4-FFF2-40B4-BE49-F238E27FC236}">
              <a16:creationId xmlns="" xmlns:a16="http://schemas.microsoft.com/office/drawing/2014/main" id="{00000000-0008-0000-0D00-000012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3246" r="5014"/>
        <a:stretch/>
      </xdr:blipFill>
      <xdr:spPr bwMode="auto">
        <a:xfrm>
          <a:off x="601979" y="31824929"/>
          <a:ext cx="3248027" cy="1920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14</xdr:row>
      <xdr:rowOff>1</xdr:rowOff>
    </xdr:from>
    <xdr:to>
      <xdr:col>1</xdr:col>
      <xdr:colOff>3829051</xdr:colOff>
      <xdr:row>15</xdr:row>
      <xdr:rowOff>9526</xdr:rowOff>
    </xdr:to>
    <xdr:pic>
      <xdr:nvPicPr>
        <xdr:cNvPr id="19" name="CR3-6" descr="https://ductfitting.ashrae.org/images/Fittings/CR3-6.png">
          <a:extLst>
            <a:ext uri="{FF2B5EF4-FFF2-40B4-BE49-F238E27FC236}">
              <a16:creationId xmlns="" xmlns:a16="http://schemas.microsoft.com/office/drawing/2014/main" id="{00000000-0008-0000-0D00-000013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7843"/>
        <a:stretch/>
      </xdr:blipFill>
      <xdr:spPr bwMode="auto">
        <a:xfrm>
          <a:off x="609602" y="34070926"/>
          <a:ext cx="3829049"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2</xdr:rowOff>
    </xdr:from>
    <xdr:to>
      <xdr:col>1</xdr:col>
      <xdr:colOff>3607774</xdr:colOff>
      <xdr:row>15</xdr:row>
      <xdr:rowOff>2200277</xdr:rowOff>
    </xdr:to>
    <xdr:pic>
      <xdr:nvPicPr>
        <xdr:cNvPr id="20" name="CR3-9" descr="https://ductfitting.ashrae.org/images/Fittings/CR3-9.png">
          <a:extLst>
            <a:ext uri="{FF2B5EF4-FFF2-40B4-BE49-F238E27FC236}">
              <a16:creationId xmlns="" xmlns:a16="http://schemas.microsoft.com/office/drawing/2014/main" id="{00000000-0008-0000-0D00-000014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b="6477"/>
        <a:stretch/>
      </xdr:blipFill>
      <xdr:spPr bwMode="auto">
        <a:xfrm>
          <a:off x="601980" y="36324542"/>
          <a:ext cx="3607774"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2</xdr:rowOff>
    </xdr:from>
    <xdr:to>
      <xdr:col>1</xdr:col>
      <xdr:colOff>3476624</xdr:colOff>
      <xdr:row>16</xdr:row>
      <xdr:rowOff>2114551</xdr:rowOff>
    </xdr:to>
    <xdr:pic>
      <xdr:nvPicPr>
        <xdr:cNvPr id="21" name="CR3-12" descr="https://ductfitting.ashrae.org/images/Fittings/CR3-12.png">
          <a:extLst>
            <a:ext uri="{FF2B5EF4-FFF2-40B4-BE49-F238E27FC236}">
              <a16:creationId xmlns="" xmlns:a16="http://schemas.microsoft.com/office/drawing/2014/main" id="{00000000-0008-0000-0D00-000015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b="6731"/>
        <a:stretch/>
      </xdr:blipFill>
      <xdr:spPr bwMode="auto">
        <a:xfrm>
          <a:off x="601980" y="38785802"/>
          <a:ext cx="3476624" cy="211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609599</xdr:colOff>
      <xdr:row>17</xdr:row>
      <xdr:rowOff>1</xdr:rowOff>
    </xdr:from>
    <xdr:to>
      <xdr:col>1</xdr:col>
      <xdr:colOff>3502283</xdr:colOff>
      <xdr:row>17</xdr:row>
      <xdr:rowOff>2076451</xdr:rowOff>
    </xdr:to>
    <xdr:pic>
      <xdr:nvPicPr>
        <xdr:cNvPr id="22" name="CR3-14" descr="https://ductfitting.ashrae.org/images/Fittings/CR3-14.png">
          <a:extLst>
            <a:ext uri="{FF2B5EF4-FFF2-40B4-BE49-F238E27FC236}">
              <a16:creationId xmlns="" xmlns:a16="http://schemas.microsoft.com/office/drawing/2014/main" id="{00000000-0008-0000-0D00-000016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076" b="6034"/>
        <a:stretch/>
      </xdr:blipFill>
      <xdr:spPr bwMode="auto">
        <a:xfrm>
          <a:off x="609599" y="41157526"/>
          <a:ext cx="3502284"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601979</xdr:colOff>
      <xdr:row>18</xdr:row>
      <xdr:rowOff>0</xdr:rowOff>
    </xdr:from>
    <xdr:to>
      <xdr:col>1</xdr:col>
      <xdr:colOff>3810002</xdr:colOff>
      <xdr:row>18</xdr:row>
      <xdr:rowOff>2276475</xdr:rowOff>
    </xdr:to>
    <xdr:pic>
      <xdr:nvPicPr>
        <xdr:cNvPr id="23" name="CR3-15" descr="https://ductfitting.ashrae.org/images/Fittings/CR3-15.png">
          <a:extLst>
            <a:ext uri="{FF2B5EF4-FFF2-40B4-BE49-F238E27FC236}">
              <a16:creationId xmlns="" xmlns:a16="http://schemas.microsoft.com/office/drawing/2014/main" id="{00000000-0008-0000-0D00-000017000000}"/>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961" b="6150"/>
        <a:stretch/>
      </xdr:blipFill>
      <xdr:spPr bwMode="auto">
        <a:xfrm>
          <a:off x="601979" y="43434000"/>
          <a:ext cx="3810003"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19</xdr:row>
      <xdr:rowOff>0</xdr:rowOff>
    </xdr:from>
    <xdr:to>
      <xdr:col>1</xdr:col>
      <xdr:colOff>3400427</xdr:colOff>
      <xdr:row>19</xdr:row>
      <xdr:rowOff>2122443</xdr:rowOff>
    </xdr:to>
    <xdr:pic>
      <xdr:nvPicPr>
        <xdr:cNvPr id="24" name="CR3-16" descr="https://ductfitting.ashrae.org/images/Fittings/CR3-16.png">
          <a:extLst>
            <a:ext uri="{FF2B5EF4-FFF2-40B4-BE49-F238E27FC236}">
              <a16:creationId xmlns=""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09602" y="45834300"/>
          <a:ext cx="3400425" cy="2122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238126</xdr:colOff>
      <xdr:row>19</xdr:row>
      <xdr:rowOff>2305050</xdr:rowOff>
    </xdr:from>
    <xdr:to>
      <xdr:col>1</xdr:col>
      <xdr:colOff>3971926</xdr:colOff>
      <xdr:row>20</xdr:row>
      <xdr:rowOff>1857375</xdr:rowOff>
    </xdr:to>
    <xdr:pic>
      <xdr:nvPicPr>
        <xdr:cNvPr id="25" name="SD4-1">
          <a:extLst>
            <a:ext uri="{FF2B5EF4-FFF2-40B4-BE49-F238E27FC236}">
              <a16:creationId xmlns="" xmlns:a16="http://schemas.microsoft.com/office/drawing/2014/main" id="{00000000-0008-0000-0D00-000019000000}"/>
            </a:ext>
          </a:extLst>
        </xdr:cNvPr>
        <xdr:cNvPicPr>
          <a:picLocks noChangeAspect="1"/>
        </xdr:cNvPicPr>
      </xdr:nvPicPr>
      <xdr:blipFill>
        <a:blip xmlns:r="http://schemas.openxmlformats.org/officeDocument/2006/relationships" r:embed="rId19"/>
        <a:stretch>
          <a:fillRect/>
        </a:stretch>
      </xdr:blipFill>
      <xdr:spPr>
        <a:xfrm>
          <a:off x="847726" y="48139350"/>
          <a:ext cx="3733800" cy="1895475"/>
        </a:xfrm>
        <a:prstGeom prst="rect">
          <a:avLst/>
        </a:prstGeom>
      </xdr:spPr>
    </xdr:pic>
    <xdr:clientData/>
  </xdr:twoCellAnchor>
  <xdr:twoCellAnchor editAs="oneCell">
    <xdr:from>
      <xdr:col>1</xdr:col>
      <xdr:colOff>76202</xdr:colOff>
      <xdr:row>21</xdr:row>
      <xdr:rowOff>152399</xdr:rowOff>
    </xdr:from>
    <xdr:to>
      <xdr:col>1</xdr:col>
      <xdr:colOff>4097207</xdr:colOff>
      <xdr:row>21</xdr:row>
      <xdr:rowOff>1562099</xdr:rowOff>
    </xdr:to>
    <xdr:pic>
      <xdr:nvPicPr>
        <xdr:cNvPr id="26" name="SR4-1">
          <a:extLst>
            <a:ext uri="{FF2B5EF4-FFF2-40B4-BE49-F238E27FC236}">
              <a16:creationId xmlns="" xmlns:a16="http://schemas.microsoft.com/office/drawing/2014/main" id="{00000000-0008-0000-0D00-00001A000000}"/>
            </a:ext>
          </a:extLst>
        </xdr:cNvPr>
        <xdr:cNvPicPr>
          <a:picLocks noChangeAspect="1"/>
        </xdr:cNvPicPr>
      </xdr:nvPicPr>
      <xdr:blipFill>
        <a:blip xmlns:r="http://schemas.openxmlformats.org/officeDocument/2006/relationships" r:embed="rId20"/>
        <a:stretch>
          <a:fillRect/>
        </a:stretch>
      </xdr:blipFill>
      <xdr:spPr>
        <a:xfrm>
          <a:off x="678182" y="50840639"/>
          <a:ext cx="4021005" cy="1409700"/>
        </a:xfrm>
        <a:prstGeom prst="rect">
          <a:avLst/>
        </a:prstGeom>
      </xdr:spPr>
    </xdr:pic>
    <xdr:clientData/>
  </xdr:twoCellAnchor>
  <xdr:twoCellAnchor editAs="oneCell">
    <xdr:from>
      <xdr:col>1</xdr:col>
      <xdr:colOff>123845</xdr:colOff>
      <xdr:row>1</xdr:row>
      <xdr:rowOff>38098</xdr:rowOff>
    </xdr:from>
    <xdr:to>
      <xdr:col>3</xdr:col>
      <xdr:colOff>1696981</xdr:colOff>
      <xdr:row>2</xdr:row>
      <xdr:rowOff>1428748</xdr:rowOff>
    </xdr:to>
    <xdr:pic>
      <xdr:nvPicPr>
        <xdr:cNvPr id="27" name="CD3-1" descr="https://ductfitting.ashrae.org/images/Fittings/CD3-1.png">
          <a:extLst>
            <a:ext uri="{FF2B5EF4-FFF2-40B4-BE49-F238E27FC236}">
              <a16:creationId xmlns="" xmlns:a16="http://schemas.microsoft.com/office/drawing/2014/main" id="{00000000-0008-0000-0D00-00001B000000}"/>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3944"/>
        <a:stretch/>
      </xdr:blipFill>
      <xdr:spPr bwMode="auto">
        <a:xfrm>
          <a:off x="725825" y="220978"/>
          <a:ext cx="6442316" cy="3729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18818</xdr:colOff>
      <xdr:row>49</xdr:row>
      <xdr:rowOff>91441</xdr:rowOff>
    </xdr:from>
    <xdr:to>
      <xdr:col>17</xdr:col>
      <xdr:colOff>594360</xdr:colOff>
      <xdr:row>55</xdr:row>
      <xdr:rowOff>161247</xdr:rowOff>
    </xdr:to>
    <xdr:pic>
      <xdr:nvPicPr>
        <xdr:cNvPr id="2" name="Picture 1"/>
        <xdr:cNvPicPr>
          <a:picLocks noChangeAspect="1"/>
        </xdr:cNvPicPr>
      </xdr:nvPicPr>
      <xdr:blipFill>
        <a:blip xmlns:r="http://schemas.openxmlformats.org/officeDocument/2006/relationships" r:embed="rId1"/>
        <a:stretch>
          <a:fillRect/>
        </a:stretch>
      </xdr:blipFill>
      <xdr:spPr>
        <a:xfrm>
          <a:off x="620798" y="9182101"/>
          <a:ext cx="10207222" cy="1167086"/>
        </a:xfrm>
        <a:prstGeom prst="rect">
          <a:avLst/>
        </a:prstGeom>
      </xdr:spPr>
    </xdr:pic>
    <xdr:clientData/>
  </xdr:twoCellAnchor>
  <xdr:twoCellAnchor editAs="oneCell">
    <xdr:from>
      <xdr:col>0</xdr:col>
      <xdr:colOff>419100</xdr:colOff>
      <xdr:row>185</xdr:row>
      <xdr:rowOff>129542</xdr:rowOff>
    </xdr:from>
    <xdr:to>
      <xdr:col>8</xdr:col>
      <xdr:colOff>190499</xdr:colOff>
      <xdr:row>192</xdr:row>
      <xdr:rowOff>60488</xdr:rowOff>
    </xdr:to>
    <xdr:pic>
      <xdr:nvPicPr>
        <xdr:cNvPr id="3" name="Picture 2"/>
        <xdr:cNvPicPr>
          <a:picLocks noChangeAspect="1"/>
        </xdr:cNvPicPr>
      </xdr:nvPicPr>
      <xdr:blipFill>
        <a:blip xmlns:r="http://schemas.openxmlformats.org/officeDocument/2006/relationships" r:embed="rId2"/>
        <a:stretch>
          <a:fillRect/>
        </a:stretch>
      </xdr:blipFill>
      <xdr:spPr>
        <a:xfrm>
          <a:off x="419100" y="34259522"/>
          <a:ext cx="4587239" cy="1211106"/>
        </a:xfrm>
        <a:prstGeom prst="rect">
          <a:avLst/>
        </a:prstGeom>
      </xdr:spPr>
    </xdr:pic>
    <xdr:clientData/>
  </xdr:twoCellAnchor>
  <xdr:twoCellAnchor editAs="oneCell">
    <xdr:from>
      <xdr:col>0</xdr:col>
      <xdr:colOff>297180</xdr:colOff>
      <xdr:row>161</xdr:row>
      <xdr:rowOff>30482</xdr:rowOff>
    </xdr:from>
    <xdr:to>
      <xdr:col>8</xdr:col>
      <xdr:colOff>68579</xdr:colOff>
      <xdr:row>167</xdr:row>
      <xdr:rowOff>144308</xdr:rowOff>
    </xdr:to>
    <xdr:pic>
      <xdr:nvPicPr>
        <xdr:cNvPr id="4" name="Picture 3"/>
        <xdr:cNvPicPr>
          <a:picLocks noChangeAspect="1"/>
        </xdr:cNvPicPr>
      </xdr:nvPicPr>
      <xdr:blipFill>
        <a:blip xmlns:r="http://schemas.openxmlformats.org/officeDocument/2006/relationships" r:embed="rId2"/>
        <a:stretch>
          <a:fillRect/>
        </a:stretch>
      </xdr:blipFill>
      <xdr:spPr>
        <a:xfrm>
          <a:off x="297180" y="29687522"/>
          <a:ext cx="4587239" cy="1211106"/>
        </a:xfrm>
        <a:prstGeom prst="rect">
          <a:avLst/>
        </a:prstGeom>
      </xdr:spPr>
    </xdr:pic>
    <xdr:clientData/>
  </xdr:twoCellAnchor>
  <xdr:twoCellAnchor editAs="oneCell">
    <xdr:from>
      <xdr:col>1</xdr:col>
      <xdr:colOff>342900</xdr:colOff>
      <xdr:row>99</xdr:row>
      <xdr:rowOff>27694</xdr:rowOff>
    </xdr:from>
    <xdr:to>
      <xdr:col>17</xdr:col>
      <xdr:colOff>167034</xdr:colOff>
      <xdr:row>119</xdr:row>
      <xdr:rowOff>122828</xdr:rowOff>
    </xdr:to>
    <xdr:pic>
      <xdr:nvPicPr>
        <xdr:cNvPr id="5" name="Picture 4"/>
        <xdr:cNvPicPr>
          <a:picLocks noChangeAspect="1"/>
        </xdr:cNvPicPr>
      </xdr:nvPicPr>
      <xdr:blipFill>
        <a:blip xmlns:r="http://schemas.openxmlformats.org/officeDocument/2006/relationships" r:embed="rId3"/>
        <a:stretch>
          <a:fillRect/>
        </a:stretch>
      </xdr:blipFill>
      <xdr:spPr>
        <a:xfrm>
          <a:off x="944880" y="18262354"/>
          <a:ext cx="9455814" cy="3752734"/>
        </a:xfrm>
        <a:prstGeom prst="rect">
          <a:avLst/>
        </a:prstGeom>
      </xdr:spPr>
    </xdr:pic>
    <xdr:clientData/>
  </xdr:twoCellAnchor>
  <xdr:twoCellAnchor editAs="oneCell">
    <xdr:from>
      <xdr:col>1</xdr:col>
      <xdr:colOff>7620</xdr:colOff>
      <xdr:row>71</xdr:row>
      <xdr:rowOff>167642</xdr:rowOff>
    </xdr:from>
    <xdr:to>
      <xdr:col>9</xdr:col>
      <xdr:colOff>502355</xdr:colOff>
      <xdr:row>79</xdr:row>
      <xdr:rowOff>106680</xdr:rowOff>
    </xdr:to>
    <xdr:pic>
      <xdr:nvPicPr>
        <xdr:cNvPr id="6" name="Picture 5"/>
        <xdr:cNvPicPr>
          <a:picLocks noChangeAspect="1"/>
        </xdr:cNvPicPr>
      </xdr:nvPicPr>
      <xdr:blipFill>
        <a:blip xmlns:r="http://schemas.openxmlformats.org/officeDocument/2006/relationships" r:embed="rId2"/>
        <a:stretch>
          <a:fillRect/>
        </a:stretch>
      </xdr:blipFill>
      <xdr:spPr>
        <a:xfrm>
          <a:off x="609600" y="13281662"/>
          <a:ext cx="5310575" cy="1402078"/>
        </a:xfrm>
        <a:prstGeom prst="rect">
          <a:avLst/>
        </a:prstGeom>
      </xdr:spPr>
    </xdr:pic>
    <xdr:clientData/>
  </xdr:twoCellAnchor>
  <xdr:twoCellAnchor editAs="oneCell">
    <xdr:from>
      <xdr:col>1</xdr:col>
      <xdr:colOff>7620</xdr:colOff>
      <xdr:row>59</xdr:row>
      <xdr:rowOff>60961</xdr:rowOff>
    </xdr:from>
    <xdr:to>
      <xdr:col>18</xdr:col>
      <xdr:colOff>48898</xdr:colOff>
      <xdr:row>65</xdr:row>
      <xdr:rowOff>164272</xdr:rowOff>
    </xdr:to>
    <xdr:pic>
      <xdr:nvPicPr>
        <xdr:cNvPr id="7" name="Picture 6"/>
        <xdr:cNvPicPr>
          <a:picLocks noChangeAspect="1"/>
        </xdr:cNvPicPr>
      </xdr:nvPicPr>
      <xdr:blipFill>
        <a:blip xmlns:r="http://schemas.openxmlformats.org/officeDocument/2006/relationships" r:embed="rId4"/>
        <a:stretch>
          <a:fillRect/>
        </a:stretch>
      </xdr:blipFill>
      <xdr:spPr>
        <a:xfrm>
          <a:off x="609600" y="10980421"/>
          <a:ext cx="10274938" cy="1200591"/>
        </a:xfrm>
        <a:prstGeom prst="rect">
          <a:avLst/>
        </a:prstGeom>
      </xdr:spPr>
    </xdr:pic>
    <xdr:clientData/>
  </xdr:twoCellAnchor>
  <xdr:twoCellAnchor editAs="oneCell">
    <xdr:from>
      <xdr:col>1</xdr:col>
      <xdr:colOff>7620</xdr:colOff>
      <xdr:row>38</xdr:row>
      <xdr:rowOff>121921</xdr:rowOff>
    </xdr:from>
    <xdr:to>
      <xdr:col>18</xdr:col>
      <xdr:colOff>48898</xdr:colOff>
      <xdr:row>45</xdr:row>
      <xdr:rowOff>42352</xdr:rowOff>
    </xdr:to>
    <xdr:pic>
      <xdr:nvPicPr>
        <xdr:cNvPr id="8" name="Picture 7"/>
        <xdr:cNvPicPr>
          <a:picLocks noChangeAspect="1"/>
        </xdr:cNvPicPr>
      </xdr:nvPicPr>
      <xdr:blipFill>
        <a:blip xmlns:r="http://schemas.openxmlformats.org/officeDocument/2006/relationships" r:embed="rId4"/>
        <a:stretch>
          <a:fillRect/>
        </a:stretch>
      </xdr:blipFill>
      <xdr:spPr>
        <a:xfrm>
          <a:off x="609600" y="7200901"/>
          <a:ext cx="10274938" cy="1200591"/>
        </a:xfrm>
        <a:prstGeom prst="rect">
          <a:avLst/>
        </a:prstGeom>
      </xdr:spPr>
    </xdr:pic>
    <xdr:clientData/>
  </xdr:twoCellAnchor>
  <xdr:twoCellAnchor editAs="oneCell">
    <xdr:from>
      <xdr:col>1</xdr:col>
      <xdr:colOff>7620</xdr:colOff>
      <xdr:row>28</xdr:row>
      <xdr:rowOff>144780</xdr:rowOff>
    </xdr:from>
    <xdr:to>
      <xdr:col>18</xdr:col>
      <xdr:colOff>45720</xdr:colOff>
      <xdr:row>35</xdr:row>
      <xdr:rowOff>47051</xdr:rowOff>
    </xdr:to>
    <xdr:pic>
      <xdr:nvPicPr>
        <xdr:cNvPr id="9" name="Picture 8"/>
        <xdr:cNvPicPr>
          <a:picLocks noChangeAspect="1"/>
        </xdr:cNvPicPr>
      </xdr:nvPicPr>
      <xdr:blipFill>
        <a:blip xmlns:r="http://schemas.openxmlformats.org/officeDocument/2006/relationships" r:embed="rId5"/>
        <a:stretch>
          <a:fillRect/>
        </a:stretch>
      </xdr:blipFill>
      <xdr:spPr>
        <a:xfrm>
          <a:off x="609600" y="5394960"/>
          <a:ext cx="10271760" cy="1182431"/>
        </a:xfrm>
        <a:prstGeom prst="rect">
          <a:avLst/>
        </a:prstGeom>
      </xdr:spPr>
    </xdr:pic>
    <xdr:clientData/>
  </xdr:twoCellAnchor>
  <xdr:twoCellAnchor editAs="oneCell">
    <xdr:from>
      <xdr:col>1</xdr:col>
      <xdr:colOff>45720</xdr:colOff>
      <xdr:row>17</xdr:row>
      <xdr:rowOff>68581</xdr:rowOff>
    </xdr:from>
    <xdr:to>
      <xdr:col>18</xdr:col>
      <xdr:colOff>1269</xdr:colOff>
      <xdr:row>23</xdr:row>
      <xdr:rowOff>150652</xdr:rowOff>
    </xdr:to>
    <xdr:pic>
      <xdr:nvPicPr>
        <xdr:cNvPr id="10" name="Picture 9"/>
        <xdr:cNvPicPr>
          <a:picLocks noChangeAspect="1"/>
        </xdr:cNvPicPr>
      </xdr:nvPicPr>
      <xdr:blipFill>
        <a:blip xmlns:r="http://schemas.openxmlformats.org/officeDocument/2006/relationships" r:embed="rId6"/>
        <a:stretch>
          <a:fillRect/>
        </a:stretch>
      </xdr:blipFill>
      <xdr:spPr>
        <a:xfrm>
          <a:off x="647700" y="3307081"/>
          <a:ext cx="10189209" cy="1179351"/>
        </a:xfrm>
        <a:prstGeom prst="rect">
          <a:avLst/>
        </a:prstGeom>
      </xdr:spPr>
    </xdr:pic>
    <xdr:clientData/>
  </xdr:twoCellAnchor>
  <xdr:twoCellAnchor editAs="oneCell">
    <xdr:from>
      <xdr:col>0</xdr:col>
      <xdr:colOff>571500</xdr:colOff>
      <xdr:row>7</xdr:row>
      <xdr:rowOff>68581</xdr:rowOff>
    </xdr:from>
    <xdr:to>
      <xdr:col>18</xdr:col>
      <xdr:colOff>71840</xdr:colOff>
      <xdr:row>13</xdr:row>
      <xdr:rowOff>167640</xdr:rowOff>
    </xdr:to>
    <xdr:pic>
      <xdr:nvPicPr>
        <xdr:cNvPr id="11" name="Picture 10"/>
        <xdr:cNvPicPr>
          <a:picLocks noChangeAspect="1"/>
        </xdr:cNvPicPr>
      </xdr:nvPicPr>
      <xdr:blipFill>
        <a:blip xmlns:r="http://schemas.openxmlformats.org/officeDocument/2006/relationships" r:embed="rId6"/>
        <a:stretch>
          <a:fillRect/>
        </a:stretch>
      </xdr:blipFill>
      <xdr:spPr>
        <a:xfrm>
          <a:off x="571500" y="1478281"/>
          <a:ext cx="10335980" cy="1196339"/>
        </a:xfrm>
        <a:prstGeom prst="rect">
          <a:avLst/>
        </a:prstGeom>
      </xdr:spPr>
    </xdr:pic>
    <xdr:clientData/>
  </xdr:twoCellAnchor>
  <xdr:twoCellAnchor>
    <xdr:from>
      <xdr:col>2</xdr:col>
      <xdr:colOff>68580</xdr:colOff>
      <xdr:row>19</xdr:row>
      <xdr:rowOff>110490</xdr:rowOff>
    </xdr:from>
    <xdr:to>
      <xdr:col>3</xdr:col>
      <xdr:colOff>271780</xdr:colOff>
      <xdr:row>23</xdr:row>
      <xdr:rowOff>34290</xdr:rowOff>
    </xdr:to>
    <xdr:sp macro="" textlink="">
      <xdr:nvSpPr>
        <xdr:cNvPr id="12" name="Rectangle 11">
          <a:extLst>
            <a:ext uri="{FF2B5EF4-FFF2-40B4-BE49-F238E27FC236}">
              <a16:creationId xmlns="" xmlns:a16="http://schemas.microsoft.com/office/drawing/2014/main" id="{D822FE64-67F8-4B79-BBB1-D292C7BC58C5}"/>
            </a:ext>
          </a:extLst>
        </xdr:cNvPr>
        <xdr:cNvSpPr/>
      </xdr:nvSpPr>
      <xdr:spPr>
        <a:xfrm>
          <a:off x="1272540" y="3714750"/>
          <a:ext cx="805180" cy="65532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260350</xdr:colOff>
      <xdr:row>7</xdr:row>
      <xdr:rowOff>129540</xdr:rowOff>
    </xdr:from>
    <xdr:to>
      <xdr:col>17</xdr:col>
      <xdr:colOff>355600</xdr:colOff>
      <xdr:row>9</xdr:row>
      <xdr:rowOff>129540</xdr:rowOff>
    </xdr:to>
    <xdr:sp macro="" textlink="">
      <xdr:nvSpPr>
        <xdr:cNvPr id="13" name="Rectangle 12">
          <a:extLst>
            <a:ext uri="{FF2B5EF4-FFF2-40B4-BE49-F238E27FC236}">
              <a16:creationId xmlns="" xmlns:a16="http://schemas.microsoft.com/office/drawing/2014/main" id="{8ED50471-8FCE-444D-9DC1-BEFF9AD1CA9B}"/>
            </a:ext>
          </a:extLst>
        </xdr:cNvPr>
        <xdr:cNvSpPr/>
      </xdr:nvSpPr>
      <xdr:spPr>
        <a:xfrm>
          <a:off x="2066290" y="1539240"/>
          <a:ext cx="8522970" cy="36576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492760</xdr:colOff>
      <xdr:row>30</xdr:row>
      <xdr:rowOff>161290</xdr:rowOff>
    </xdr:from>
    <xdr:to>
      <xdr:col>11</xdr:col>
      <xdr:colOff>335280</xdr:colOff>
      <xdr:row>33</xdr:row>
      <xdr:rowOff>21590</xdr:rowOff>
    </xdr:to>
    <xdr:sp macro="" textlink="">
      <xdr:nvSpPr>
        <xdr:cNvPr id="14" name="Rectangle 13">
          <a:extLst>
            <a:ext uri="{FF2B5EF4-FFF2-40B4-BE49-F238E27FC236}">
              <a16:creationId xmlns="" xmlns:a16="http://schemas.microsoft.com/office/drawing/2014/main" id="{2A7007EB-68E0-48C0-BDF2-B5ACD55DB024}"/>
            </a:ext>
          </a:extLst>
        </xdr:cNvPr>
        <xdr:cNvSpPr/>
      </xdr:nvSpPr>
      <xdr:spPr>
        <a:xfrm>
          <a:off x="5308600" y="5777230"/>
          <a:ext cx="1648460" cy="40894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568960</xdr:colOff>
      <xdr:row>43</xdr:row>
      <xdr:rowOff>20320</xdr:rowOff>
    </xdr:from>
    <xdr:to>
      <xdr:col>11</xdr:col>
      <xdr:colOff>411480</xdr:colOff>
      <xdr:row>44</xdr:row>
      <xdr:rowOff>152400</xdr:rowOff>
    </xdr:to>
    <xdr:sp macro="" textlink="">
      <xdr:nvSpPr>
        <xdr:cNvPr id="15" name="Rectangle 14">
          <a:extLst>
            <a:ext uri="{FF2B5EF4-FFF2-40B4-BE49-F238E27FC236}">
              <a16:creationId xmlns="" xmlns:a16="http://schemas.microsoft.com/office/drawing/2014/main" id="{191536D9-DFC8-49BF-98EF-D9420A544BC3}"/>
            </a:ext>
          </a:extLst>
        </xdr:cNvPr>
        <xdr:cNvSpPr/>
      </xdr:nvSpPr>
      <xdr:spPr>
        <a:xfrm>
          <a:off x="5384800" y="8013700"/>
          <a:ext cx="1648460" cy="31496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464820</xdr:colOff>
      <xdr:row>51</xdr:row>
      <xdr:rowOff>165100</xdr:rowOff>
    </xdr:from>
    <xdr:to>
      <xdr:col>15</xdr:col>
      <xdr:colOff>25400</xdr:colOff>
      <xdr:row>53</xdr:row>
      <xdr:rowOff>114300</xdr:rowOff>
    </xdr:to>
    <xdr:sp macro="" textlink="">
      <xdr:nvSpPr>
        <xdr:cNvPr id="16" name="Rectangle 15">
          <a:extLst>
            <a:ext uri="{FF2B5EF4-FFF2-40B4-BE49-F238E27FC236}">
              <a16:creationId xmlns="" xmlns:a16="http://schemas.microsoft.com/office/drawing/2014/main" id="{BF0A2256-D1CE-4157-9AED-0EC37090D277}"/>
            </a:ext>
          </a:extLst>
        </xdr:cNvPr>
        <xdr:cNvSpPr/>
      </xdr:nvSpPr>
      <xdr:spPr>
        <a:xfrm>
          <a:off x="7086600" y="9621520"/>
          <a:ext cx="1968500" cy="31496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3810</xdr:colOff>
      <xdr:row>63</xdr:row>
      <xdr:rowOff>134620</xdr:rowOff>
    </xdr:from>
    <xdr:to>
      <xdr:col>14</xdr:col>
      <xdr:colOff>448310</xdr:colOff>
      <xdr:row>65</xdr:row>
      <xdr:rowOff>83820</xdr:rowOff>
    </xdr:to>
    <xdr:sp macro="" textlink="">
      <xdr:nvSpPr>
        <xdr:cNvPr id="17" name="Rectangle 16">
          <a:extLst>
            <a:ext uri="{FF2B5EF4-FFF2-40B4-BE49-F238E27FC236}">
              <a16:creationId xmlns="" xmlns:a16="http://schemas.microsoft.com/office/drawing/2014/main" id="{53383D4D-7695-48B5-A7E5-6D2ED7F7519D}"/>
            </a:ext>
          </a:extLst>
        </xdr:cNvPr>
        <xdr:cNvSpPr/>
      </xdr:nvSpPr>
      <xdr:spPr>
        <a:xfrm>
          <a:off x="7227570" y="11785600"/>
          <a:ext cx="1648460" cy="31496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508000</xdr:colOff>
      <xdr:row>74</xdr:row>
      <xdr:rowOff>143510</xdr:rowOff>
    </xdr:from>
    <xdr:to>
      <xdr:col>5</xdr:col>
      <xdr:colOff>355600</xdr:colOff>
      <xdr:row>76</xdr:row>
      <xdr:rowOff>125730</xdr:rowOff>
    </xdr:to>
    <xdr:sp macro="" textlink="">
      <xdr:nvSpPr>
        <xdr:cNvPr id="18" name="Rectangle 17">
          <a:extLst>
            <a:ext uri="{FF2B5EF4-FFF2-40B4-BE49-F238E27FC236}">
              <a16:creationId xmlns="" xmlns:a16="http://schemas.microsoft.com/office/drawing/2014/main" id="{8E5A8E7A-E4EB-4641-AEBF-1884B048887D}"/>
            </a:ext>
          </a:extLst>
        </xdr:cNvPr>
        <xdr:cNvSpPr/>
      </xdr:nvSpPr>
      <xdr:spPr>
        <a:xfrm>
          <a:off x="2313940" y="13806170"/>
          <a:ext cx="1051560" cy="34798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552450</xdr:colOff>
      <xdr:row>70</xdr:row>
      <xdr:rowOff>150982</xdr:rowOff>
    </xdr:from>
    <xdr:to>
      <xdr:col>14</xdr:col>
      <xdr:colOff>428085</xdr:colOff>
      <xdr:row>79</xdr:row>
      <xdr:rowOff>127000</xdr:rowOff>
    </xdr:to>
    <xdr:pic>
      <xdr:nvPicPr>
        <xdr:cNvPr id="19" name="Picture 18">
          <a:extLst>
            <a:ext uri="{FF2B5EF4-FFF2-40B4-BE49-F238E27FC236}">
              <a16:creationId xmlns="" xmlns:a16="http://schemas.microsoft.com/office/drawing/2014/main" id="{D0329D7E-38F7-4C5B-AF16-A28473FE242A}"/>
            </a:ext>
          </a:extLst>
        </xdr:cNvPr>
        <xdr:cNvPicPr>
          <a:picLocks noChangeAspect="1"/>
        </xdr:cNvPicPr>
      </xdr:nvPicPr>
      <xdr:blipFill>
        <a:blip xmlns:r="http://schemas.openxmlformats.org/officeDocument/2006/relationships" r:embed="rId7"/>
        <a:stretch>
          <a:fillRect/>
        </a:stretch>
      </xdr:blipFill>
      <xdr:spPr>
        <a:xfrm>
          <a:off x="6572250" y="13082122"/>
          <a:ext cx="2283555" cy="1621938"/>
        </a:xfrm>
        <a:prstGeom prst="rect">
          <a:avLst/>
        </a:prstGeom>
      </xdr:spPr>
    </xdr:pic>
    <xdr:clientData/>
  </xdr:twoCellAnchor>
  <xdr:twoCellAnchor>
    <xdr:from>
      <xdr:col>13</xdr:col>
      <xdr:colOff>400050</xdr:colOff>
      <xdr:row>72</xdr:row>
      <xdr:rowOff>158750</xdr:rowOff>
    </xdr:from>
    <xdr:to>
      <xdr:col>14</xdr:col>
      <xdr:colOff>304800</xdr:colOff>
      <xdr:row>74</xdr:row>
      <xdr:rowOff>76200</xdr:rowOff>
    </xdr:to>
    <xdr:sp macro="" textlink="">
      <xdr:nvSpPr>
        <xdr:cNvPr id="20" name="Rectangle 19">
          <a:extLst>
            <a:ext uri="{FF2B5EF4-FFF2-40B4-BE49-F238E27FC236}">
              <a16:creationId xmlns="" xmlns:a16="http://schemas.microsoft.com/office/drawing/2014/main" id="{09097A8A-B665-4379-9370-932D823E3476}"/>
            </a:ext>
          </a:extLst>
        </xdr:cNvPr>
        <xdr:cNvSpPr/>
      </xdr:nvSpPr>
      <xdr:spPr>
        <a:xfrm>
          <a:off x="8225790" y="13455650"/>
          <a:ext cx="506730" cy="28321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57151</xdr:colOff>
      <xdr:row>84</xdr:row>
      <xdr:rowOff>12701</xdr:rowOff>
    </xdr:from>
    <xdr:to>
      <xdr:col>18</xdr:col>
      <xdr:colOff>514351</xdr:colOff>
      <xdr:row>91</xdr:row>
      <xdr:rowOff>168453</xdr:rowOff>
    </xdr:to>
    <xdr:pic>
      <xdr:nvPicPr>
        <xdr:cNvPr id="21" name="Picture 20">
          <a:extLst>
            <a:ext uri="{FF2B5EF4-FFF2-40B4-BE49-F238E27FC236}">
              <a16:creationId xmlns="" xmlns:a16="http://schemas.microsoft.com/office/drawing/2014/main" id="{FE880834-E370-4ADC-8AF4-6FD56612F794}"/>
            </a:ext>
          </a:extLst>
        </xdr:cNvPr>
        <xdr:cNvPicPr>
          <a:picLocks noChangeAspect="1"/>
        </xdr:cNvPicPr>
      </xdr:nvPicPr>
      <xdr:blipFill>
        <a:blip xmlns:r="http://schemas.openxmlformats.org/officeDocument/2006/relationships" r:embed="rId8"/>
        <a:stretch>
          <a:fillRect/>
        </a:stretch>
      </xdr:blipFill>
      <xdr:spPr>
        <a:xfrm>
          <a:off x="659131" y="15504161"/>
          <a:ext cx="10690860" cy="1435912"/>
        </a:xfrm>
        <a:prstGeom prst="rect">
          <a:avLst/>
        </a:prstGeom>
      </xdr:spPr>
    </xdr:pic>
    <xdr:clientData/>
  </xdr:twoCellAnchor>
  <xdr:twoCellAnchor>
    <xdr:from>
      <xdr:col>1</xdr:col>
      <xdr:colOff>63500</xdr:colOff>
      <xdr:row>88</xdr:row>
      <xdr:rowOff>69850</xdr:rowOff>
    </xdr:from>
    <xdr:to>
      <xdr:col>5</xdr:col>
      <xdr:colOff>146050</xdr:colOff>
      <xdr:row>89</xdr:row>
      <xdr:rowOff>63500</xdr:rowOff>
    </xdr:to>
    <xdr:sp macro="" textlink="">
      <xdr:nvSpPr>
        <xdr:cNvPr id="22" name="Rectangle 21">
          <a:extLst>
            <a:ext uri="{FF2B5EF4-FFF2-40B4-BE49-F238E27FC236}">
              <a16:creationId xmlns="" xmlns:a16="http://schemas.microsoft.com/office/drawing/2014/main" id="{66006CAC-F7E9-41DE-86C2-F19F1B72374A}"/>
            </a:ext>
          </a:extLst>
        </xdr:cNvPr>
        <xdr:cNvSpPr/>
      </xdr:nvSpPr>
      <xdr:spPr>
        <a:xfrm>
          <a:off x="665480" y="16292830"/>
          <a:ext cx="2490470" cy="17653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100330</xdr:colOff>
      <xdr:row>101</xdr:row>
      <xdr:rowOff>160020</xdr:rowOff>
    </xdr:from>
    <xdr:to>
      <xdr:col>7</xdr:col>
      <xdr:colOff>556260</xdr:colOff>
      <xdr:row>103</xdr:row>
      <xdr:rowOff>60960</xdr:rowOff>
    </xdr:to>
    <xdr:sp macro="" textlink="">
      <xdr:nvSpPr>
        <xdr:cNvPr id="23" name="Rectangle 22">
          <a:extLst>
            <a:ext uri="{FF2B5EF4-FFF2-40B4-BE49-F238E27FC236}">
              <a16:creationId xmlns="" xmlns:a16="http://schemas.microsoft.com/office/drawing/2014/main" id="{F4EC9CD3-7375-4C85-BE95-5A0735873AA4}"/>
            </a:ext>
          </a:extLst>
        </xdr:cNvPr>
        <xdr:cNvSpPr/>
      </xdr:nvSpPr>
      <xdr:spPr>
        <a:xfrm>
          <a:off x="3712210" y="18760440"/>
          <a:ext cx="1057910" cy="26670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95249</xdr:colOff>
      <xdr:row>123</xdr:row>
      <xdr:rowOff>146050</xdr:rowOff>
    </xdr:from>
    <xdr:to>
      <xdr:col>18</xdr:col>
      <xdr:colOff>453432</xdr:colOff>
      <xdr:row>131</xdr:row>
      <xdr:rowOff>133350</xdr:rowOff>
    </xdr:to>
    <xdr:pic>
      <xdr:nvPicPr>
        <xdr:cNvPr id="24" name="Picture 23">
          <a:extLst>
            <a:ext uri="{FF2B5EF4-FFF2-40B4-BE49-F238E27FC236}">
              <a16:creationId xmlns="" xmlns:a16="http://schemas.microsoft.com/office/drawing/2014/main" id="{9D6A189A-0024-4CF9-A976-19CE18BBB298}"/>
            </a:ext>
          </a:extLst>
        </xdr:cNvPr>
        <xdr:cNvPicPr>
          <a:picLocks noChangeAspect="1"/>
        </xdr:cNvPicPr>
      </xdr:nvPicPr>
      <xdr:blipFill>
        <a:blip xmlns:r="http://schemas.openxmlformats.org/officeDocument/2006/relationships" r:embed="rId9"/>
        <a:stretch>
          <a:fillRect/>
        </a:stretch>
      </xdr:blipFill>
      <xdr:spPr>
        <a:xfrm>
          <a:off x="697229" y="22769830"/>
          <a:ext cx="10591843" cy="1450340"/>
        </a:xfrm>
        <a:prstGeom prst="rect">
          <a:avLst/>
        </a:prstGeom>
      </xdr:spPr>
    </xdr:pic>
    <xdr:clientData/>
  </xdr:twoCellAnchor>
  <xdr:twoCellAnchor editAs="oneCell">
    <xdr:from>
      <xdr:col>1</xdr:col>
      <xdr:colOff>152400</xdr:colOff>
      <xdr:row>137</xdr:row>
      <xdr:rowOff>133350</xdr:rowOff>
    </xdr:from>
    <xdr:to>
      <xdr:col>6</xdr:col>
      <xdr:colOff>576955</xdr:colOff>
      <xdr:row>147</xdr:row>
      <xdr:rowOff>31750</xdr:rowOff>
    </xdr:to>
    <xdr:pic>
      <xdr:nvPicPr>
        <xdr:cNvPr id="25" name="Picture 24">
          <a:extLst>
            <a:ext uri="{FF2B5EF4-FFF2-40B4-BE49-F238E27FC236}">
              <a16:creationId xmlns="" xmlns:a16="http://schemas.microsoft.com/office/drawing/2014/main" id="{8A5445CE-1D98-4F62-BB3A-80FC1D02F6E0}"/>
            </a:ext>
          </a:extLst>
        </xdr:cNvPr>
        <xdr:cNvPicPr>
          <a:picLocks noChangeAspect="1"/>
        </xdr:cNvPicPr>
      </xdr:nvPicPr>
      <xdr:blipFill>
        <a:blip xmlns:r="http://schemas.openxmlformats.org/officeDocument/2006/relationships" r:embed="rId10"/>
        <a:stretch>
          <a:fillRect/>
        </a:stretch>
      </xdr:blipFill>
      <xdr:spPr>
        <a:xfrm>
          <a:off x="754380" y="25317450"/>
          <a:ext cx="3434455" cy="1727200"/>
        </a:xfrm>
        <a:prstGeom prst="rect">
          <a:avLst/>
        </a:prstGeom>
      </xdr:spPr>
    </xdr:pic>
    <xdr:clientData/>
  </xdr:twoCellAnchor>
  <xdr:twoCellAnchor>
    <xdr:from>
      <xdr:col>2</xdr:col>
      <xdr:colOff>419100</xdr:colOff>
      <xdr:row>137</xdr:row>
      <xdr:rowOff>158750</xdr:rowOff>
    </xdr:from>
    <xdr:to>
      <xdr:col>4</xdr:col>
      <xdr:colOff>444500</xdr:colOff>
      <xdr:row>139</xdr:row>
      <xdr:rowOff>6350</xdr:rowOff>
    </xdr:to>
    <xdr:sp macro="" textlink="">
      <xdr:nvSpPr>
        <xdr:cNvPr id="26" name="Rectangle 25">
          <a:extLst>
            <a:ext uri="{FF2B5EF4-FFF2-40B4-BE49-F238E27FC236}">
              <a16:creationId xmlns="" xmlns:a16="http://schemas.microsoft.com/office/drawing/2014/main" id="{43B275C9-7B6A-4C15-8FFB-5065DDB06A5F}"/>
            </a:ext>
          </a:extLst>
        </xdr:cNvPr>
        <xdr:cNvSpPr/>
      </xdr:nvSpPr>
      <xdr:spPr>
        <a:xfrm>
          <a:off x="1623060" y="25342850"/>
          <a:ext cx="1229360" cy="21336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419101</xdr:colOff>
      <xdr:row>158</xdr:row>
      <xdr:rowOff>146050</xdr:rowOff>
    </xdr:from>
    <xdr:to>
      <xdr:col>14</xdr:col>
      <xdr:colOff>247651</xdr:colOff>
      <xdr:row>171</xdr:row>
      <xdr:rowOff>90304</xdr:rowOff>
    </xdr:to>
    <xdr:pic>
      <xdr:nvPicPr>
        <xdr:cNvPr id="27" name="Picture 26">
          <a:extLst>
            <a:ext uri="{FF2B5EF4-FFF2-40B4-BE49-F238E27FC236}">
              <a16:creationId xmlns="" xmlns:a16="http://schemas.microsoft.com/office/drawing/2014/main" id="{0DAF8CE5-D910-4D43-8B22-86049EF44E91}"/>
            </a:ext>
          </a:extLst>
        </xdr:cNvPr>
        <xdr:cNvPicPr>
          <a:picLocks noChangeAspect="1"/>
        </xdr:cNvPicPr>
      </xdr:nvPicPr>
      <xdr:blipFill>
        <a:blip xmlns:r="http://schemas.openxmlformats.org/officeDocument/2006/relationships" r:embed="rId11"/>
        <a:stretch>
          <a:fillRect/>
        </a:stretch>
      </xdr:blipFill>
      <xdr:spPr>
        <a:xfrm>
          <a:off x="5234941" y="29254450"/>
          <a:ext cx="3440430" cy="2321694"/>
        </a:xfrm>
        <a:prstGeom prst="rect">
          <a:avLst/>
        </a:prstGeom>
      </xdr:spPr>
    </xdr:pic>
    <xdr:clientData/>
  </xdr:twoCellAnchor>
  <xdr:twoCellAnchor editAs="oneCell">
    <xdr:from>
      <xdr:col>15</xdr:col>
      <xdr:colOff>228600</xdr:colOff>
      <xdr:row>158</xdr:row>
      <xdr:rowOff>116840</xdr:rowOff>
    </xdr:from>
    <xdr:to>
      <xdr:col>20</xdr:col>
      <xdr:colOff>233921</xdr:colOff>
      <xdr:row>171</xdr:row>
      <xdr:rowOff>35560</xdr:rowOff>
    </xdr:to>
    <xdr:pic>
      <xdr:nvPicPr>
        <xdr:cNvPr id="28" name="Picture 27">
          <a:extLst>
            <a:ext uri="{FF2B5EF4-FFF2-40B4-BE49-F238E27FC236}">
              <a16:creationId xmlns="" xmlns:a16="http://schemas.microsoft.com/office/drawing/2014/main" id="{9FB5C384-D1E2-4E9D-A745-031054BBD70E}"/>
            </a:ext>
          </a:extLst>
        </xdr:cNvPr>
        <xdr:cNvPicPr>
          <a:picLocks noChangeAspect="1"/>
        </xdr:cNvPicPr>
      </xdr:nvPicPr>
      <xdr:blipFill>
        <a:blip xmlns:r="http://schemas.openxmlformats.org/officeDocument/2006/relationships" r:embed="rId12"/>
        <a:stretch>
          <a:fillRect/>
        </a:stretch>
      </xdr:blipFill>
      <xdr:spPr>
        <a:xfrm>
          <a:off x="9258300" y="29225240"/>
          <a:ext cx="3015221" cy="2296160"/>
        </a:xfrm>
        <a:prstGeom prst="rect">
          <a:avLst/>
        </a:prstGeom>
      </xdr:spPr>
    </xdr:pic>
    <xdr:clientData/>
  </xdr:twoCellAnchor>
  <xdr:twoCellAnchor>
    <xdr:from>
      <xdr:col>16</xdr:col>
      <xdr:colOff>165100</xdr:colOff>
      <xdr:row>165</xdr:row>
      <xdr:rowOff>44450</xdr:rowOff>
    </xdr:from>
    <xdr:to>
      <xdr:col>20</xdr:col>
      <xdr:colOff>50800</xdr:colOff>
      <xdr:row>167</xdr:row>
      <xdr:rowOff>101600</xdr:rowOff>
    </xdr:to>
    <xdr:sp macro="" textlink="">
      <xdr:nvSpPr>
        <xdr:cNvPr id="29" name="Rectangle 28">
          <a:extLst>
            <a:ext uri="{FF2B5EF4-FFF2-40B4-BE49-F238E27FC236}">
              <a16:creationId xmlns="" xmlns:a16="http://schemas.microsoft.com/office/drawing/2014/main" id="{CBE78244-510A-4A98-8BBD-54D99B17BCDB}"/>
            </a:ext>
          </a:extLst>
        </xdr:cNvPr>
        <xdr:cNvSpPr/>
      </xdr:nvSpPr>
      <xdr:spPr>
        <a:xfrm>
          <a:off x="9796780" y="30433010"/>
          <a:ext cx="2293620" cy="42291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361949</xdr:colOff>
      <xdr:row>163</xdr:row>
      <xdr:rowOff>158749</xdr:rowOff>
    </xdr:from>
    <xdr:to>
      <xdr:col>6</xdr:col>
      <xdr:colOff>259080</xdr:colOff>
      <xdr:row>165</xdr:row>
      <xdr:rowOff>69850</xdr:rowOff>
    </xdr:to>
    <xdr:sp macro="" textlink="">
      <xdr:nvSpPr>
        <xdr:cNvPr id="30" name="Rectangle 29">
          <a:extLst>
            <a:ext uri="{FF2B5EF4-FFF2-40B4-BE49-F238E27FC236}">
              <a16:creationId xmlns="" xmlns:a16="http://schemas.microsoft.com/office/drawing/2014/main" id="{3B793A98-8521-4822-8A2F-A4733AB473B6}"/>
            </a:ext>
          </a:extLst>
        </xdr:cNvPr>
        <xdr:cNvSpPr/>
      </xdr:nvSpPr>
      <xdr:spPr>
        <a:xfrm>
          <a:off x="2769869" y="30181549"/>
          <a:ext cx="1101091" cy="276861"/>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392429</xdr:colOff>
      <xdr:row>188</xdr:row>
      <xdr:rowOff>58419</xdr:rowOff>
    </xdr:from>
    <xdr:to>
      <xdr:col>8</xdr:col>
      <xdr:colOff>121920</xdr:colOff>
      <xdr:row>189</xdr:row>
      <xdr:rowOff>152400</xdr:rowOff>
    </xdr:to>
    <xdr:sp macro="" textlink="">
      <xdr:nvSpPr>
        <xdr:cNvPr id="31" name="Rectangle 30">
          <a:extLst>
            <a:ext uri="{FF2B5EF4-FFF2-40B4-BE49-F238E27FC236}">
              <a16:creationId xmlns="" xmlns:a16="http://schemas.microsoft.com/office/drawing/2014/main" id="{8672C4F6-E6D9-4F0A-893C-1488C965E0CB}"/>
            </a:ext>
          </a:extLst>
        </xdr:cNvPr>
        <xdr:cNvSpPr/>
      </xdr:nvSpPr>
      <xdr:spPr>
        <a:xfrm>
          <a:off x="4004309" y="34737039"/>
          <a:ext cx="933451" cy="276861"/>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57150</xdr:colOff>
      <xdr:row>184</xdr:row>
      <xdr:rowOff>25401</xdr:rowOff>
    </xdr:from>
    <xdr:to>
      <xdr:col>15</xdr:col>
      <xdr:colOff>493868</xdr:colOff>
      <xdr:row>194</xdr:row>
      <xdr:rowOff>101601</xdr:rowOff>
    </xdr:to>
    <xdr:pic>
      <xdr:nvPicPr>
        <xdr:cNvPr id="32" name="Picture 31">
          <a:extLst>
            <a:ext uri="{FF2B5EF4-FFF2-40B4-BE49-F238E27FC236}">
              <a16:creationId xmlns="" xmlns:a16="http://schemas.microsoft.com/office/drawing/2014/main" id="{21ED3901-4BC1-43EC-A917-7D7A36158C3E}"/>
            </a:ext>
          </a:extLst>
        </xdr:cNvPr>
        <xdr:cNvPicPr>
          <a:picLocks noChangeAspect="1"/>
        </xdr:cNvPicPr>
      </xdr:nvPicPr>
      <xdr:blipFill>
        <a:blip xmlns:r="http://schemas.openxmlformats.org/officeDocument/2006/relationships" r:embed="rId13"/>
        <a:stretch>
          <a:fillRect/>
        </a:stretch>
      </xdr:blipFill>
      <xdr:spPr>
        <a:xfrm>
          <a:off x="5474970" y="33972501"/>
          <a:ext cx="4048598" cy="1905000"/>
        </a:xfrm>
        <a:prstGeom prst="rect">
          <a:avLst/>
        </a:prstGeom>
      </xdr:spPr>
    </xdr:pic>
    <xdr:clientData/>
  </xdr:twoCellAnchor>
  <xdr:twoCellAnchor editAs="oneCell">
    <xdr:from>
      <xdr:col>1</xdr:col>
      <xdr:colOff>209550</xdr:colOff>
      <xdr:row>200</xdr:row>
      <xdr:rowOff>6350</xdr:rowOff>
    </xdr:from>
    <xdr:to>
      <xdr:col>7</xdr:col>
      <xdr:colOff>231894</xdr:colOff>
      <xdr:row>213</xdr:row>
      <xdr:rowOff>69850</xdr:rowOff>
    </xdr:to>
    <xdr:pic>
      <xdr:nvPicPr>
        <xdr:cNvPr id="33" name="Picture 32">
          <a:extLst>
            <a:ext uri="{FF2B5EF4-FFF2-40B4-BE49-F238E27FC236}">
              <a16:creationId xmlns="" xmlns:a16="http://schemas.microsoft.com/office/drawing/2014/main" id="{ED23977C-DAC1-4786-ABEA-E2135ABDCC9E}"/>
            </a:ext>
          </a:extLst>
        </xdr:cNvPr>
        <xdr:cNvPicPr>
          <a:picLocks noChangeAspect="1"/>
        </xdr:cNvPicPr>
      </xdr:nvPicPr>
      <xdr:blipFill>
        <a:blip xmlns:r="http://schemas.openxmlformats.org/officeDocument/2006/relationships" r:embed="rId14"/>
        <a:stretch>
          <a:fillRect/>
        </a:stretch>
      </xdr:blipFill>
      <xdr:spPr>
        <a:xfrm>
          <a:off x="811530" y="36879530"/>
          <a:ext cx="3634224" cy="2440940"/>
        </a:xfrm>
        <a:prstGeom prst="rect">
          <a:avLst/>
        </a:prstGeom>
      </xdr:spPr>
    </xdr:pic>
    <xdr:clientData/>
  </xdr:twoCellAnchor>
  <xdr:twoCellAnchor>
    <xdr:from>
      <xdr:col>1</xdr:col>
      <xdr:colOff>241300</xdr:colOff>
      <xdr:row>207</xdr:row>
      <xdr:rowOff>101599</xdr:rowOff>
    </xdr:from>
    <xdr:to>
      <xdr:col>2</xdr:col>
      <xdr:colOff>215900</xdr:colOff>
      <xdr:row>209</xdr:row>
      <xdr:rowOff>12700</xdr:rowOff>
    </xdr:to>
    <xdr:sp macro="" textlink="">
      <xdr:nvSpPr>
        <xdr:cNvPr id="34" name="Rectangle 33">
          <a:extLst>
            <a:ext uri="{FF2B5EF4-FFF2-40B4-BE49-F238E27FC236}">
              <a16:creationId xmlns="" xmlns:a16="http://schemas.microsoft.com/office/drawing/2014/main" id="{7F32BE9B-46B0-484D-9921-1BDA0FCED196}"/>
            </a:ext>
          </a:extLst>
        </xdr:cNvPr>
        <xdr:cNvSpPr/>
      </xdr:nvSpPr>
      <xdr:spPr>
        <a:xfrm>
          <a:off x="843280" y="38254939"/>
          <a:ext cx="576580" cy="276861"/>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167640</xdr:colOff>
      <xdr:row>9</xdr:row>
      <xdr:rowOff>167640</xdr:rowOff>
    </xdr:from>
    <xdr:to>
      <xdr:col>17</xdr:col>
      <xdr:colOff>419100</xdr:colOff>
      <xdr:row>13</xdr:row>
      <xdr:rowOff>99060</xdr:rowOff>
    </xdr:to>
    <xdr:sp macro="" textlink="">
      <xdr:nvSpPr>
        <xdr:cNvPr id="35" name="Rectangle 34"/>
        <xdr:cNvSpPr/>
      </xdr:nvSpPr>
      <xdr:spPr>
        <a:xfrm>
          <a:off x="9197340" y="1943100"/>
          <a:ext cx="1455420" cy="66294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160020</xdr:colOff>
      <xdr:row>19</xdr:row>
      <xdr:rowOff>129541</xdr:rowOff>
    </xdr:from>
    <xdr:to>
      <xdr:col>17</xdr:col>
      <xdr:colOff>411480</xdr:colOff>
      <xdr:row>23</xdr:row>
      <xdr:rowOff>60961</xdr:rowOff>
    </xdr:to>
    <xdr:sp macro="" textlink="">
      <xdr:nvSpPr>
        <xdr:cNvPr id="36" name="Rectangle 35"/>
        <xdr:cNvSpPr/>
      </xdr:nvSpPr>
      <xdr:spPr>
        <a:xfrm>
          <a:off x="9189720" y="3733801"/>
          <a:ext cx="1455420" cy="66294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76200</xdr:colOff>
      <xdr:row>30</xdr:row>
      <xdr:rowOff>175260</xdr:rowOff>
    </xdr:from>
    <xdr:to>
      <xdr:col>17</xdr:col>
      <xdr:colOff>327660</xdr:colOff>
      <xdr:row>34</xdr:row>
      <xdr:rowOff>106680</xdr:rowOff>
    </xdr:to>
    <xdr:sp macro="" textlink="">
      <xdr:nvSpPr>
        <xdr:cNvPr id="37" name="Rectangle 36"/>
        <xdr:cNvSpPr/>
      </xdr:nvSpPr>
      <xdr:spPr>
        <a:xfrm>
          <a:off x="9105900" y="5791200"/>
          <a:ext cx="1455420" cy="66294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220980</xdr:colOff>
      <xdr:row>41</xdr:row>
      <xdr:rowOff>30480</xdr:rowOff>
    </xdr:from>
    <xdr:to>
      <xdr:col>17</xdr:col>
      <xdr:colOff>472440</xdr:colOff>
      <xdr:row>44</xdr:row>
      <xdr:rowOff>144780</xdr:rowOff>
    </xdr:to>
    <xdr:sp macro="" textlink="">
      <xdr:nvSpPr>
        <xdr:cNvPr id="38" name="Rectangle 37"/>
        <xdr:cNvSpPr/>
      </xdr:nvSpPr>
      <xdr:spPr>
        <a:xfrm>
          <a:off x="9250680" y="7658100"/>
          <a:ext cx="1455420" cy="66294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129540</xdr:colOff>
      <xdr:row>51</xdr:row>
      <xdr:rowOff>129540</xdr:rowOff>
    </xdr:from>
    <xdr:to>
      <xdr:col>17</xdr:col>
      <xdr:colOff>381000</xdr:colOff>
      <xdr:row>55</xdr:row>
      <xdr:rowOff>60960</xdr:rowOff>
    </xdr:to>
    <xdr:sp macro="" textlink="">
      <xdr:nvSpPr>
        <xdr:cNvPr id="39" name="Rectangle 38"/>
        <xdr:cNvSpPr/>
      </xdr:nvSpPr>
      <xdr:spPr>
        <a:xfrm>
          <a:off x="9159240" y="9585960"/>
          <a:ext cx="1455420" cy="66294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114300</xdr:colOff>
      <xdr:row>61</xdr:row>
      <xdr:rowOff>152400</xdr:rowOff>
    </xdr:from>
    <xdr:to>
      <xdr:col>17</xdr:col>
      <xdr:colOff>365760</xdr:colOff>
      <xdr:row>65</xdr:row>
      <xdr:rowOff>83820</xdr:rowOff>
    </xdr:to>
    <xdr:sp macro="" textlink="">
      <xdr:nvSpPr>
        <xdr:cNvPr id="40" name="Rectangle 39"/>
        <xdr:cNvSpPr/>
      </xdr:nvSpPr>
      <xdr:spPr>
        <a:xfrm>
          <a:off x="9144000" y="11437620"/>
          <a:ext cx="1455420" cy="66294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53788</xdr:colOff>
      <xdr:row>224</xdr:row>
      <xdr:rowOff>107577</xdr:rowOff>
    </xdr:from>
    <xdr:to>
      <xdr:col>18</xdr:col>
      <xdr:colOff>408606</xdr:colOff>
      <xdr:row>241</xdr:row>
      <xdr:rowOff>98612</xdr:rowOff>
    </xdr:to>
    <xdr:pic>
      <xdr:nvPicPr>
        <xdr:cNvPr id="41" name="Picture 40"/>
        <xdr:cNvPicPr>
          <a:picLocks noChangeAspect="1"/>
        </xdr:cNvPicPr>
      </xdr:nvPicPr>
      <xdr:blipFill>
        <a:blip xmlns:r="http://schemas.openxmlformats.org/officeDocument/2006/relationships" r:embed="rId15"/>
        <a:stretch>
          <a:fillRect/>
        </a:stretch>
      </xdr:blipFill>
      <xdr:spPr>
        <a:xfrm>
          <a:off x="654423" y="40681836"/>
          <a:ext cx="10565618" cy="3039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134470</xdr:colOff>
      <xdr:row>341</xdr:row>
      <xdr:rowOff>143435</xdr:rowOff>
    </xdr:from>
    <xdr:to>
      <xdr:col>19</xdr:col>
      <xdr:colOff>419727</xdr:colOff>
      <xdr:row>349</xdr:row>
      <xdr:rowOff>175749</xdr:rowOff>
    </xdr:to>
    <xdr:pic>
      <xdr:nvPicPr>
        <xdr:cNvPr id="2" name="Picture 1"/>
        <xdr:cNvPicPr>
          <a:picLocks noChangeAspect="1"/>
        </xdr:cNvPicPr>
      </xdr:nvPicPr>
      <xdr:blipFill>
        <a:blip xmlns:r="http://schemas.openxmlformats.org/officeDocument/2006/relationships" r:embed="rId1"/>
        <a:stretch>
          <a:fillRect/>
        </a:stretch>
      </xdr:blipFill>
      <xdr:spPr>
        <a:xfrm>
          <a:off x="8059270" y="63259895"/>
          <a:ext cx="3942857" cy="1495354"/>
        </a:xfrm>
        <a:prstGeom prst="rect">
          <a:avLst/>
        </a:prstGeom>
      </xdr:spPr>
    </xdr:pic>
    <xdr:clientData/>
  </xdr:twoCellAnchor>
  <xdr:twoCellAnchor editAs="oneCell">
    <xdr:from>
      <xdr:col>0</xdr:col>
      <xdr:colOff>574069</xdr:colOff>
      <xdr:row>182</xdr:row>
      <xdr:rowOff>79434</xdr:rowOff>
    </xdr:from>
    <xdr:to>
      <xdr:col>19</xdr:col>
      <xdr:colOff>495205</xdr:colOff>
      <xdr:row>191</xdr:row>
      <xdr:rowOff>111217</xdr:rowOff>
    </xdr:to>
    <xdr:pic>
      <xdr:nvPicPr>
        <xdr:cNvPr id="3" name="Picture 2"/>
        <xdr:cNvPicPr>
          <a:picLocks noChangeAspect="1"/>
        </xdr:cNvPicPr>
      </xdr:nvPicPr>
      <xdr:blipFill>
        <a:blip xmlns:r="http://schemas.openxmlformats.org/officeDocument/2006/relationships" r:embed="rId2"/>
        <a:stretch>
          <a:fillRect/>
        </a:stretch>
      </xdr:blipFill>
      <xdr:spPr>
        <a:xfrm>
          <a:off x="574069" y="33866514"/>
          <a:ext cx="11503536" cy="1677703"/>
        </a:xfrm>
        <a:prstGeom prst="rect">
          <a:avLst/>
        </a:prstGeom>
      </xdr:spPr>
    </xdr:pic>
    <xdr:clientData/>
  </xdr:twoCellAnchor>
  <xdr:twoCellAnchor editAs="oneCell">
    <xdr:from>
      <xdr:col>1</xdr:col>
      <xdr:colOff>459970</xdr:colOff>
      <xdr:row>7</xdr:row>
      <xdr:rowOff>5541</xdr:rowOff>
    </xdr:from>
    <xdr:to>
      <xdr:col>18</xdr:col>
      <xdr:colOff>263235</xdr:colOff>
      <xdr:row>34</xdr:row>
      <xdr:rowOff>137693</xdr:rowOff>
    </xdr:to>
    <xdr:pic>
      <xdr:nvPicPr>
        <xdr:cNvPr id="4" name="Picture 3"/>
        <xdr:cNvPicPr>
          <a:picLocks noChangeAspect="1"/>
        </xdr:cNvPicPr>
      </xdr:nvPicPr>
      <xdr:blipFill>
        <a:blip xmlns:r="http://schemas.openxmlformats.org/officeDocument/2006/relationships" r:embed="rId3"/>
        <a:stretch>
          <a:fillRect/>
        </a:stretch>
      </xdr:blipFill>
      <xdr:spPr>
        <a:xfrm>
          <a:off x="1069570" y="1369521"/>
          <a:ext cx="10166465" cy="5069912"/>
        </a:xfrm>
        <a:prstGeom prst="rect">
          <a:avLst/>
        </a:prstGeom>
      </xdr:spPr>
    </xdr:pic>
    <xdr:clientData/>
  </xdr:twoCellAnchor>
  <xdr:twoCellAnchor>
    <xdr:from>
      <xdr:col>1</xdr:col>
      <xdr:colOff>447803</xdr:colOff>
      <xdr:row>40</xdr:row>
      <xdr:rowOff>63248</xdr:rowOff>
    </xdr:from>
    <xdr:to>
      <xdr:col>18</xdr:col>
      <xdr:colOff>258266</xdr:colOff>
      <xdr:row>67</xdr:row>
      <xdr:rowOff>63249</xdr:rowOff>
    </xdr:to>
    <xdr:grpSp>
      <xdr:nvGrpSpPr>
        <xdr:cNvPr id="5" name="Group 4"/>
        <xdr:cNvGrpSpPr/>
      </xdr:nvGrpSpPr>
      <xdr:grpSpPr>
        <a:xfrm>
          <a:off x="1057403" y="7639705"/>
          <a:ext cx="10173663" cy="4996544"/>
          <a:chOff x="786938" y="6786281"/>
          <a:chExt cx="9049790" cy="4306183"/>
        </a:xfrm>
      </xdr:grpSpPr>
      <xdr:pic>
        <xdr:nvPicPr>
          <xdr:cNvPr id="6" name="Picture 5"/>
          <xdr:cNvPicPr>
            <a:picLocks noChangeAspect="1"/>
          </xdr:cNvPicPr>
        </xdr:nvPicPr>
        <xdr:blipFill>
          <a:blip xmlns:r="http://schemas.openxmlformats.org/officeDocument/2006/relationships" r:embed="rId4"/>
          <a:stretch>
            <a:fillRect/>
          </a:stretch>
        </xdr:blipFill>
        <xdr:spPr>
          <a:xfrm>
            <a:off x="786938" y="6786281"/>
            <a:ext cx="9049790" cy="4306183"/>
          </a:xfrm>
          <a:prstGeom prst="rect">
            <a:avLst/>
          </a:prstGeom>
        </xdr:spPr>
      </xdr:pic>
      <mc:AlternateContent xmlns:mc="http://schemas.openxmlformats.org/markup-compatibility/2006" xmlns:xdr14="http://schemas.microsoft.com/office/excel/2010/spreadsheetDrawing">
        <mc:Choice Requires="xdr14">
          <xdr14:contentPart xmlns:r="http://schemas.openxmlformats.org/officeDocument/2006/relationships" r:id="rId5">
            <xdr14:nvContentPartPr>
              <xdr14:cNvPr id="7" name="Ink 6"/>
              <xdr14:cNvContentPartPr/>
            </xdr14:nvContentPartPr>
            <xdr14:nvPr macro=""/>
            <xdr14:xfrm>
              <a:off x="1729560" y="10101431"/>
              <a:ext cx="335880" cy="15480"/>
            </xdr14:xfrm>
          </xdr14:contentPart>
        </mc:Choice>
        <mc:Fallback xmlns="">
          <xdr:pic>
            <xdr:nvPicPr>
              <xdr:cNvPr id="89" name="Ink 88"/>
              <xdr:cNvPicPr/>
            </xdr:nvPicPr>
            <xdr:blipFill>
              <a:blip xmlns:r="http://schemas.openxmlformats.org/officeDocument/2006/relationships" r:embed="rId6"/>
              <a:stretch>
                <a:fillRect/>
              </a:stretch>
            </xdr:blipFill>
            <xdr:spPr>
              <a:xfrm>
                <a:off x="1682768" y="10009183"/>
                <a:ext cx="429465" cy="199976"/>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7">
            <xdr14:nvContentPartPr>
              <xdr14:cNvPr id="8" name="Ink 7"/>
              <xdr14:cNvContentPartPr/>
            </xdr14:nvContentPartPr>
            <xdr14:nvPr macro=""/>
            <xdr14:xfrm>
              <a:off x="1097400" y="9166800"/>
              <a:ext cx="426960" cy="91800"/>
            </xdr14:xfrm>
          </xdr14:contentPart>
        </mc:Choice>
        <mc:Fallback xmlns="">
          <xdr:pic>
            <xdr:nvPicPr>
              <xdr:cNvPr id="90" name="Ink 89"/>
              <xdr:cNvPicPr/>
            </xdr:nvPicPr>
            <xdr:blipFill>
              <a:blip xmlns:r="http://schemas.openxmlformats.org/officeDocument/2006/relationships" r:embed="rId8"/>
              <a:stretch>
                <a:fillRect/>
              </a:stretch>
            </xdr:blipFill>
            <xdr:spPr>
              <a:xfrm>
                <a:off x="1050636" y="9075314"/>
                <a:ext cx="520488" cy="275086"/>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9">
            <xdr14:nvContentPartPr>
              <xdr14:cNvPr id="9" name="Ink 8"/>
              <xdr14:cNvContentPartPr/>
            </xdr14:nvContentPartPr>
            <xdr14:nvPr macro=""/>
            <xdr14:xfrm>
              <a:off x="1874640" y="9018106"/>
              <a:ext cx="533520" cy="38520"/>
            </xdr14:xfrm>
          </xdr14:contentPart>
        </mc:Choice>
        <mc:Fallback xmlns="">
          <xdr:pic>
            <xdr:nvPicPr>
              <xdr:cNvPr id="91" name="Ink 90"/>
              <xdr:cNvPicPr/>
            </xdr:nvPicPr>
            <xdr:blipFill>
              <a:blip xmlns:r="http://schemas.openxmlformats.org/officeDocument/2006/relationships" r:embed="rId10"/>
              <a:stretch>
                <a:fillRect/>
              </a:stretch>
            </xdr:blipFill>
            <xdr:spPr>
              <a:xfrm>
                <a:off x="1827885" y="8926660"/>
                <a:ext cx="627030" cy="221099"/>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1">
            <xdr14:nvContentPartPr>
              <xdr14:cNvPr id="10" name="Ink 9"/>
              <xdr14:cNvContentPartPr/>
            </xdr14:nvContentPartPr>
            <xdr14:nvPr macro=""/>
            <xdr14:xfrm>
              <a:off x="2643960" y="7705433"/>
              <a:ext cx="374040" cy="34934"/>
            </xdr14:xfrm>
          </xdr14:contentPart>
        </mc:Choice>
        <mc:Fallback xmlns="">
          <xdr:pic>
            <xdr:nvPicPr>
              <xdr:cNvPr id="92" name="Ink 91"/>
              <xdr:cNvPicPr/>
            </xdr:nvPicPr>
            <xdr:blipFill>
              <a:blip xmlns:r="http://schemas.openxmlformats.org/officeDocument/2006/relationships" r:embed="rId12"/>
              <a:stretch>
                <a:fillRect/>
              </a:stretch>
            </xdr:blipFill>
            <xdr:spPr>
              <a:xfrm>
                <a:off x="2597205" y="7613849"/>
                <a:ext cx="467550" cy="218416"/>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3">
            <xdr14:nvContentPartPr>
              <xdr14:cNvPr id="11" name="Ink 10"/>
              <xdr14:cNvContentPartPr/>
            </xdr14:nvContentPartPr>
            <xdr14:nvPr macro=""/>
            <xdr14:xfrm>
              <a:off x="2682120" y="8613798"/>
              <a:ext cx="556560" cy="68760"/>
            </xdr14:xfrm>
          </xdr14:contentPart>
        </mc:Choice>
        <mc:Fallback xmlns="">
          <xdr:pic>
            <xdr:nvPicPr>
              <xdr:cNvPr id="93" name="Ink 92"/>
              <xdr:cNvPicPr/>
            </xdr:nvPicPr>
            <xdr:blipFill>
              <a:blip xmlns:r="http://schemas.openxmlformats.org/officeDocument/2006/relationships" r:embed="rId14"/>
              <a:stretch>
                <a:fillRect/>
              </a:stretch>
            </xdr:blipFill>
            <xdr:spPr>
              <a:xfrm>
                <a:off x="2635687" y="8522118"/>
                <a:ext cx="649747" cy="25212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5">
            <xdr14:nvContentPartPr>
              <xdr14:cNvPr id="12" name="Ink 11"/>
              <xdr14:cNvContentPartPr/>
            </xdr14:nvContentPartPr>
            <xdr14:nvPr macro=""/>
            <xdr14:xfrm>
              <a:off x="3078480" y="9048346"/>
              <a:ext cx="609840" cy="23400"/>
            </xdr14:xfrm>
          </xdr14:contentPart>
        </mc:Choice>
        <mc:Fallback xmlns="">
          <xdr:pic>
            <xdr:nvPicPr>
              <xdr:cNvPr id="94" name="Ink 93"/>
              <xdr:cNvPicPr/>
            </xdr:nvPicPr>
            <xdr:blipFill>
              <a:blip xmlns:r="http://schemas.openxmlformats.org/officeDocument/2006/relationships" r:embed="rId16"/>
              <a:stretch>
                <a:fillRect/>
              </a:stretch>
            </xdr:blipFill>
            <xdr:spPr>
              <a:xfrm>
                <a:off x="3031742" y="8957554"/>
                <a:ext cx="703317" cy="204984"/>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7">
            <xdr14:nvContentPartPr>
              <xdr14:cNvPr id="13" name="Ink 12"/>
              <xdr14:cNvContentPartPr/>
            </xdr14:nvContentPartPr>
            <xdr14:nvPr macro=""/>
            <xdr14:xfrm>
              <a:off x="3383400" y="8907212"/>
              <a:ext cx="190800" cy="38520"/>
            </xdr14:xfrm>
          </xdr14:contentPart>
        </mc:Choice>
        <mc:Fallback xmlns="">
          <xdr:pic>
            <xdr:nvPicPr>
              <xdr:cNvPr id="95" name="Ink 94"/>
              <xdr:cNvPicPr/>
            </xdr:nvPicPr>
            <xdr:blipFill>
              <a:blip xmlns:r="http://schemas.openxmlformats.org/officeDocument/2006/relationships" r:embed="rId18"/>
              <a:stretch>
                <a:fillRect/>
              </a:stretch>
            </xdr:blipFill>
            <xdr:spPr>
              <a:xfrm>
                <a:off x="3336660" y="8816079"/>
                <a:ext cx="284279" cy="221099"/>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9">
            <xdr14:nvContentPartPr>
              <xdr14:cNvPr id="14" name="Ink 13"/>
              <xdr14:cNvContentPartPr/>
            </xdr14:nvContentPartPr>
            <xdr14:nvPr macro=""/>
            <xdr14:xfrm>
              <a:off x="5013840" y="9025666"/>
              <a:ext cx="518760" cy="68760"/>
            </xdr14:xfrm>
          </xdr14:contentPart>
        </mc:Choice>
        <mc:Fallback xmlns="">
          <xdr:pic>
            <xdr:nvPicPr>
              <xdr:cNvPr id="96" name="Ink 95"/>
              <xdr:cNvPicPr/>
            </xdr:nvPicPr>
            <xdr:blipFill>
              <a:blip xmlns:r="http://schemas.openxmlformats.org/officeDocument/2006/relationships" r:embed="rId20"/>
              <a:stretch>
                <a:fillRect/>
              </a:stretch>
            </xdr:blipFill>
            <xdr:spPr>
              <a:xfrm>
                <a:off x="4967408" y="8933986"/>
                <a:ext cx="611624" cy="25212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21">
            <xdr14:nvContentPartPr>
              <xdr14:cNvPr id="15" name="Ink 14"/>
              <xdr14:cNvContentPartPr/>
            </xdr14:nvContentPartPr>
            <xdr14:nvPr macro=""/>
            <xdr14:xfrm>
              <a:off x="7353120" y="9086506"/>
              <a:ext cx="533880" cy="38520"/>
            </xdr14:xfrm>
          </xdr14:contentPart>
        </mc:Choice>
        <mc:Fallback xmlns="">
          <xdr:pic>
            <xdr:nvPicPr>
              <xdr:cNvPr id="97" name="Ink 96"/>
              <xdr:cNvPicPr/>
            </xdr:nvPicPr>
            <xdr:blipFill>
              <a:blip xmlns:r="http://schemas.openxmlformats.org/officeDocument/2006/relationships" r:embed="rId22"/>
              <a:stretch>
                <a:fillRect/>
              </a:stretch>
            </xdr:blipFill>
            <xdr:spPr>
              <a:xfrm>
                <a:off x="7306361" y="8995373"/>
                <a:ext cx="627397" cy="221099"/>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23">
            <xdr14:nvContentPartPr>
              <xdr14:cNvPr id="16" name="Ink 15"/>
              <xdr14:cNvContentPartPr/>
            </xdr14:nvContentPartPr>
            <xdr14:nvPr macro=""/>
            <xdr14:xfrm>
              <a:off x="8160960" y="9159240"/>
              <a:ext cx="312840" cy="23040"/>
            </xdr14:xfrm>
          </xdr14:contentPart>
        </mc:Choice>
        <mc:Fallback xmlns="">
          <xdr:pic>
            <xdr:nvPicPr>
              <xdr:cNvPr id="98" name="Ink 97"/>
              <xdr:cNvPicPr/>
            </xdr:nvPicPr>
            <xdr:blipFill>
              <a:blip xmlns:r="http://schemas.openxmlformats.org/officeDocument/2006/relationships" r:embed="rId24"/>
              <a:stretch>
                <a:fillRect/>
              </a:stretch>
            </xdr:blipFill>
            <xdr:spPr>
              <a:xfrm>
                <a:off x="8114210" y="9067080"/>
                <a:ext cx="406340" cy="20736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25">
            <xdr14:nvContentPartPr>
              <xdr14:cNvPr id="17" name="Ink 16"/>
              <xdr14:cNvContentPartPr/>
            </xdr14:nvContentPartPr>
            <xdr14:nvPr macro=""/>
            <xdr14:xfrm>
              <a:off x="8824080" y="9361214"/>
              <a:ext cx="571680" cy="15840"/>
            </xdr14:xfrm>
          </xdr14:contentPart>
        </mc:Choice>
        <mc:Fallback xmlns="">
          <xdr:pic>
            <xdr:nvPicPr>
              <xdr:cNvPr id="99" name="Ink 98"/>
              <xdr:cNvPicPr/>
            </xdr:nvPicPr>
            <xdr:blipFill>
              <a:blip xmlns:r="http://schemas.openxmlformats.org/officeDocument/2006/relationships" r:embed="rId26"/>
              <a:stretch>
                <a:fillRect/>
              </a:stretch>
            </xdr:blipFill>
            <xdr:spPr>
              <a:xfrm>
                <a:off x="8777321" y="9269025"/>
                <a:ext cx="665199" cy="200218"/>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27">
            <xdr14:nvContentPartPr>
              <xdr14:cNvPr id="18" name="Ink 17"/>
              <xdr14:cNvContentPartPr/>
            </xdr14:nvContentPartPr>
            <xdr14:nvPr macro=""/>
            <xdr14:xfrm>
              <a:off x="8884920" y="8674638"/>
              <a:ext cx="488160" cy="38520"/>
            </xdr14:xfrm>
          </xdr14:contentPart>
        </mc:Choice>
        <mc:Fallback xmlns="">
          <xdr:pic>
            <xdr:nvPicPr>
              <xdr:cNvPr id="100" name="Ink 99"/>
              <xdr:cNvPicPr/>
            </xdr:nvPicPr>
            <xdr:blipFill>
              <a:blip xmlns:r="http://schemas.openxmlformats.org/officeDocument/2006/relationships" r:embed="rId28"/>
              <a:stretch>
                <a:fillRect/>
              </a:stretch>
            </xdr:blipFill>
            <xdr:spPr>
              <a:xfrm>
                <a:off x="8838185" y="8583505"/>
                <a:ext cx="581631" cy="221099"/>
              </a:xfrm>
              <a:prstGeom prst="rect">
                <a:avLst/>
              </a:prstGeom>
            </xdr:spPr>
          </xdr:pic>
        </mc:Fallback>
      </mc:AlternateContent>
    </xdr:grpSp>
    <xdr:clientData/>
  </xdr:twoCellAnchor>
  <xdr:twoCellAnchor editAs="oneCell">
    <xdr:from>
      <xdr:col>1</xdr:col>
      <xdr:colOff>192333</xdr:colOff>
      <xdr:row>133</xdr:row>
      <xdr:rowOff>33412</xdr:rowOff>
    </xdr:from>
    <xdr:to>
      <xdr:col>19</xdr:col>
      <xdr:colOff>405768</xdr:colOff>
      <xdr:row>173</xdr:row>
      <xdr:rowOff>165438</xdr:rowOff>
    </xdr:to>
    <xdr:pic>
      <xdr:nvPicPr>
        <xdr:cNvPr id="19" name="Picture 18"/>
        <xdr:cNvPicPr>
          <a:picLocks noChangeAspect="1"/>
        </xdr:cNvPicPr>
      </xdr:nvPicPr>
      <xdr:blipFill>
        <a:blip xmlns:r="http://schemas.openxmlformats.org/officeDocument/2006/relationships" r:embed="rId29"/>
        <a:stretch>
          <a:fillRect/>
        </a:stretch>
      </xdr:blipFill>
      <xdr:spPr>
        <a:xfrm>
          <a:off x="801933" y="24775552"/>
          <a:ext cx="11186235" cy="7447226"/>
        </a:xfrm>
        <a:prstGeom prst="rect">
          <a:avLst/>
        </a:prstGeom>
      </xdr:spPr>
    </xdr:pic>
    <xdr:clientData/>
  </xdr:twoCellAnchor>
  <xdr:twoCellAnchor editAs="oneCell">
    <xdr:from>
      <xdr:col>0</xdr:col>
      <xdr:colOff>589227</xdr:colOff>
      <xdr:row>102</xdr:row>
      <xdr:rowOff>87283</xdr:rowOff>
    </xdr:from>
    <xdr:to>
      <xdr:col>19</xdr:col>
      <xdr:colOff>505685</xdr:colOff>
      <xdr:row>122</xdr:row>
      <xdr:rowOff>128848</xdr:rowOff>
    </xdr:to>
    <xdr:pic>
      <xdr:nvPicPr>
        <xdr:cNvPr id="20" name="Picture 19"/>
        <xdr:cNvPicPr>
          <a:picLocks noChangeAspect="1"/>
        </xdr:cNvPicPr>
      </xdr:nvPicPr>
      <xdr:blipFill>
        <a:blip xmlns:r="http://schemas.openxmlformats.org/officeDocument/2006/relationships" r:embed="rId30"/>
        <a:stretch>
          <a:fillRect/>
        </a:stretch>
      </xdr:blipFill>
      <xdr:spPr>
        <a:xfrm>
          <a:off x="589227" y="19076323"/>
          <a:ext cx="11498858" cy="3699165"/>
        </a:xfrm>
        <a:prstGeom prst="rect">
          <a:avLst/>
        </a:prstGeom>
      </xdr:spPr>
    </xdr:pic>
    <xdr:clientData/>
  </xdr:twoCellAnchor>
  <xdr:twoCellAnchor editAs="oneCell">
    <xdr:from>
      <xdr:col>0</xdr:col>
      <xdr:colOff>431938</xdr:colOff>
      <xdr:row>74</xdr:row>
      <xdr:rowOff>98612</xdr:rowOff>
    </xdr:from>
    <xdr:to>
      <xdr:col>19</xdr:col>
      <xdr:colOff>535933</xdr:colOff>
      <xdr:row>92</xdr:row>
      <xdr:rowOff>17930</xdr:rowOff>
    </xdr:to>
    <xdr:pic>
      <xdr:nvPicPr>
        <xdr:cNvPr id="21" name="Picture 20"/>
        <xdr:cNvPicPr>
          <a:picLocks noChangeAspect="1"/>
        </xdr:cNvPicPr>
      </xdr:nvPicPr>
      <xdr:blipFill>
        <a:blip xmlns:r="http://schemas.openxmlformats.org/officeDocument/2006/relationships" r:embed="rId31"/>
        <a:stretch>
          <a:fillRect/>
        </a:stretch>
      </xdr:blipFill>
      <xdr:spPr>
        <a:xfrm>
          <a:off x="431938" y="13883192"/>
          <a:ext cx="11686395" cy="3211158"/>
        </a:xfrm>
        <a:prstGeom prst="rect">
          <a:avLst/>
        </a:prstGeom>
      </xdr:spPr>
    </xdr:pic>
    <xdr:clientData/>
  </xdr:twoCellAnchor>
  <xdr:twoCellAnchor editAs="oneCell">
    <xdr:from>
      <xdr:col>1</xdr:col>
      <xdr:colOff>38100</xdr:colOff>
      <xdr:row>195</xdr:row>
      <xdr:rowOff>99060</xdr:rowOff>
    </xdr:from>
    <xdr:to>
      <xdr:col>20</xdr:col>
      <xdr:colOff>99060</xdr:colOff>
      <xdr:row>206</xdr:row>
      <xdr:rowOff>54617</xdr:rowOff>
    </xdr:to>
    <xdr:pic>
      <xdr:nvPicPr>
        <xdr:cNvPr id="22" name="Picture 21"/>
        <xdr:cNvPicPr>
          <a:picLocks noChangeAspect="1"/>
        </xdr:cNvPicPr>
      </xdr:nvPicPr>
      <xdr:blipFill>
        <a:blip xmlns:r="http://schemas.openxmlformats.org/officeDocument/2006/relationships" r:embed="rId32"/>
        <a:stretch>
          <a:fillRect/>
        </a:stretch>
      </xdr:blipFill>
      <xdr:spPr>
        <a:xfrm>
          <a:off x="647700" y="36263580"/>
          <a:ext cx="11643360" cy="1967237"/>
        </a:xfrm>
        <a:prstGeom prst="rect">
          <a:avLst/>
        </a:prstGeom>
      </xdr:spPr>
    </xdr:pic>
    <xdr:clientData/>
  </xdr:twoCellAnchor>
  <xdr:twoCellAnchor>
    <xdr:from>
      <xdr:col>0</xdr:col>
      <xdr:colOff>564776</xdr:colOff>
      <xdr:row>217</xdr:row>
      <xdr:rowOff>43681</xdr:rowOff>
    </xdr:from>
    <xdr:to>
      <xdr:col>17</xdr:col>
      <xdr:colOff>375239</xdr:colOff>
      <xdr:row>244</xdr:row>
      <xdr:rowOff>43683</xdr:rowOff>
    </xdr:to>
    <xdr:grpSp>
      <xdr:nvGrpSpPr>
        <xdr:cNvPr id="23" name="Group 22"/>
        <xdr:cNvGrpSpPr/>
      </xdr:nvGrpSpPr>
      <xdr:grpSpPr>
        <a:xfrm>
          <a:off x="564776" y="40810681"/>
          <a:ext cx="10173663" cy="4996545"/>
          <a:chOff x="313764" y="39398740"/>
          <a:chExt cx="10173663" cy="4840943"/>
        </a:xfrm>
      </xdr:grpSpPr>
      <xdr:grpSp>
        <xdr:nvGrpSpPr>
          <xdr:cNvPr id="24" name="Group 23"/>
          <xdr:cNvGrpSpPr/>
        </xdr:nvGrpSpPr>
        <xdr:grpSpPr>
          <a:xfrm>
            <a:off x="313764" y="39398740"/>
            <a:ext cx="10173663" cy="4840943"/>
            <a:chOff x="786938" y="6786281"/>
            <a:chExt cx="9049790" cy="4306183"/>
          </a:xfrm>
        </xdr:grpSpPr>
        <xdr:pic>
          <xdr:nvPicPr>
            <xdr:cNvPr id="31" name="Picture 30"/>
            <xdr:cNvPicPr>
              <a:picLocks noChangeAspect="1"/>
            </xdr:cNvPicPr>
          </xdr:nvPicPr>
          <xdr:blipFill>
            <a:blip xmlns:r="http://schemas.openxmlformats.org/officeDocument/2006/relationships" r:embed="rId4"/>
            <a:stretch>
              <a:fillRect/>
            </a:stretch>
          </xdr:blipFill>
          <xdr:spPr>
            <a:xfrm>
              <a:off x="786938" y="6786281"/>
              <a:ext cx="9049790" cy="4306183"/>
            </a:xfrm>
            <a:prstGeom prst="rect">
              <a:avLst/>
            </a:prstGeom>
          </xdr:spPr>
        </xdr:pic>
        <mc:AlternateContent xmlns:mc="http://schemas.openxmlformats.org/markup-compatibility/2006" xmlns:xdr14="http://schemas.microsoft.com/office/excel/2010/spreadsheetDrawing">
          <mc:Choice Requires="xdr14">
            <xdr14:contentPart xmlns:r="http://schemas.openxmlformats.org/officeDocument/2006/relationships" r:id="rId33">
              <xdr14:nvContentPartPr>
                <xdr14:cNvPr id="32" name="Ink 31"/>
                <xdr14:cNvContentPartPr/>
              </xdr14:nvContentPartPr>
              <xdr14:nvPr macro=""/>
              <xdr14:xfrm>
                <a:off x="1729560" y="10101431"/>
                <a:ext cx="335880" cy="15480"/>
              </xdr14:xfrm>
            </xdr14:contentPart>
          </mc:Choice>
          <mc:Fallback xmlns="">
            <xdr:pic>
              <xdr:nvPicPr>
                <xdr:cNvPr id="109" name="Ink 108"/>
                <xdr:cNvPicPr/>
              </xdr:nvPicPr>
              <xdr:blipFill>
                <a:blip xmlns:r="http://schemas.openxmlformats.org/officeDocument/2006/relationships" r:embed="rId34"/>
                <a:stretch>
                  <a:fillRect/>
                </a:stretch>
              </xdr:blipFill>
              <xdr:spPr>
                <a:xfrm>
                  <a:off x="1682812" y="10009183"/>
                  <a:ext cx="429376" cy="199976"/>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35">
              <xdr14:nvContentPartPr>
                <xdr14:cNvPr id="33" name="Ink 32"/>
                <xdr14:cNvContentPartPr/>
              </xdr14:nvContentPartPr>
              <xdr14:nvPr macro=""/>
              <xdr14:xfrm>
                <a:off x="1097400" y="9166800"/>
                <a:ext cx="426960" cy="91800"/>
              </xdr14:xfrm>
            </xdr14:contentPart>
          </mc:Choice>
          <mc:Fallback xmlns="">
            <xdr:pic>
              <xdr:nvPicPr>
                <xdr:cNvPr id="110" name="Ink 109"/>
                <xdr:cNvPicPr/>
              </xdr:nvPicPr>
              <xdr:blipFill>
                <a:blip xmlns:r="http://schemas.openxmlformats.org/officeDocument/2006/relationships" r:embed="rId36"/>
                <a:stretch>
                  <a:fillRect/>
                </a:stretch>
              </xdr:blipFill>
              <xdr:spPr>
                <a:xfrm>
                  <a:off x="1050636" y="9075314"/>
                  <a:ext cx="520488" cy="275086"/>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37">
              <xdr14:nvContentPartPr>
                <xdr14:cNvPr id="34" name="Ink 33"/>
                <xdr14:cNvContentPartPr/>
              </xdr14:nvContentPartPr>
              <xdr14:nvPr macro=""/>
              <xdr14:xfrm>
                <a:off x="1874640" y="9018106"/>
                <a:ext cx="533520" cy="38520"/>
              </xdr14:xfrm>
            </xdr14:contentPart>
          </mc:Choice>
          <mc:Fallback xmlns="">
            <xdr:pic>
              <xdr:nvPicPr>
                <xdr:cNvPr id="111" name="Ink 110"/>
                <xdr:cNvPicPr/>
              </xdr:nvPicPr>
              <xdr:blipFill>
                <a:blip xmlns:r="http://schemas.openxmlformats.org/officeDocument/2006/relationships" r:embed="rId38"/>
                <a:stretch>
                  <a:fillRect/>
                </a:stretch>
              </xdr:blipFill>
              <xdr:spPr>
                <a:xfrm>
                  <a:off x="1827885" y="8926660"/>
                  <a:ext cx="627030" cy="221099"/>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39">
              <xdr14:nvContentPartPr>
                <xdr14:cNvPr id="35" name="Ink 34"/>
                <xdr14:cNvContentPartPr/>
              </xdr14:nvContentPartPr>
              <xdr14:nvPr macro=""/>
              <xdr14:xfrm>
                <a:off x="2643960" y="7705433"/>
                <a:ext cx="374040" cy="34934"/>
              </xdr14:xfrm>
            </xdr14:contentPart>
          </mc:Choice>
          <mc:Fallback xmlns="">
            <xdr:pic>
              <xdr:nvPicPr>
                <xdr:cNvPr id="112" name="Ink 111"/>
                <xdr:cNvPicPr/>
              </xdr:nvPicPr>
              <xdr:blipFill>
                <a:blip xmlns:r="http://schemas.openxmlformats.org/officeDocument/2006/relationships" r:embed="rId40"/>
                <a:stretch>
                  <a:fillRect/>
                </a:stretch>
              </xdr:blipFill>
              <xdr:spPr>
                <a:xfrm>
                  <a:off x="2597205" y="7613535"/>
                  <a:ext cx="467230" cy="218416"/>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1">
              <xdr14:nvContentPartPr>
                <xdr14:cNvPr id="36" name="Ink 35"/>
                <xdr14:cNvContentPartPr/>
              </xdr14:nvContentPartPr>
              <xdr14:nvPr macro=""/>
              <xdr14:xfrm>
                <a:off x="2682120" y="8613798"/>
                <a:ext cx="556560" cy="68760"/>
              </xdr14:xfrm>
            </xdr14:contentPart>
          </mc:Choice>
          <mc:Fallback xmlns="">
            <xdr:pic>
              <xdr:nvPicPr>
                <xdr:cNvPr id="113" name="Ink 112"/>
                <xdr:cNvPicPr/>
              </xdr:nvPicPr>
              <xdr:blipFill>
                <a:blip xmlns:r="http://schemas.openxmlformats.org/officeDocument/2006/relationships" r:embed="rId42"/>
                <a:stretch>
                  <a:fillRect/>
                </a:stretch>
              </xdr:blipFill>
              <xdr:spPr>
                <a:xfrm>
                  <a:off x="2635687" y="8522118"/>
                  <a:ext cx="649747" cy="25212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3">
              <xdr14:nvContentPartPr>
                <xdr14:cNvPr id="37" name="Ink 36"/>
                <xdr14:cNvContentPartPr/>
              </xdr14:nvContentPartPr>
              <xdr14:nvPr macro=""/>
              <xdr14:xfrm>
                <a:off x="3078480" y="9048346"/>
                <a:ext cx="609840" cy="23400"/>
              </xdr14:xfrm>
            </xdr14:contentPart>
          </mc:Choice>
          <mc:Fallback xmlns="">
            <xdr:pic>
              <xdr:nvPicPr>
                <xdr:cNvPr id="114" name="Ink 113"/>
                <xdr:cNvPicPr/>
              </xdr:nvPicPr>
              <xdr:blipFill>
                <a:blip xmlns:r="http://schemas.openxmlformats.org/officeDocument/2006/relationships" r:embed="rId44"/>
                <a:stretch>
                  <a:fillRect/>
                </a:stretch>
              </xdr:blipFill>
              <xdr:spPr>
                <a:xfrm>
                  <a:off x="3031717" y="8957242"/>
                  <a:ext cx="703366" cy="205608"/>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5">
              <xdr14:nvContentPartPr>
                <xdr14:cNvPr id="38" name="Ink 37"/>
                <xdr14:cNvContentPartPr/>
              </xdr14:nvContentPartPr>
              <xdr14:nvPr macro=""/>
              <xdr14:xfrm>
                <a:off x="3383400" y="8907212"/>
                <a:ext cx="190800" cy="38520"/>
              </xdr14:xfrm>
            </xdr14:contentPart>
          </mc:Choice>
          <mc:Fallback xmlns="">
            <xdr:pic>
              <xdr:nvPicPr>
                <xdr:cNvPr id="115" name="Ink 114"/>
                <xdr:cNvPicPr/>
              </xdr:nvPicPr>
              <xdr:blipFill>
                <a:blip xmlns:r="http://schemas.openxmlformats.org/officeDocument/2006/relationships" r:embed="rId46"/>
                <a:stretch>
                  <a:fillRect/>
                </a:stretch>
              </xdr:blipFill>
              <xdr:spPr>
                <a:xfrm>
                  <a:off x="3336660" y="8815332"/>
                  <a:ext cx="284279" cy="222595"/>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7">
              <xdr14:nvContentPartPr>
                <xdr14:cNvPr id="39" name="Ink 38"/>
                <xdr14:cNvContentPartPr/>
              </xdr14:nvContentPartPr>
              <xdr14:nvPr macro=""/>
              <xdr14:xfrm>
                <a:off x="5013840" y="9025666"/>
                <a:ext cx="518760" cy="68760"/>
              </xdr14:xfrm>
            </xdr14:contentPart>
          </mc:Choice>
          <mc:Fallback xmlns="">
            <xdr:pic>
              <xdr:nvPicPr>
                <xdr:cNvPr id="116" name="Ink 115"/>
                <xdr:cNvPicPr/>
              </xdr:nvPicPr>
              <xdr:blipFill>
                <a:blip xmlns:r="http://schemas.openxmlformats.org/officeDocument/2006/relationships" r:embed="rId48"/>
                <a:stretch>
                  <a:fillRect/>
                </a:stretch>
              </xdr:blipFill>
              <xdr:spPr>
                <a:xfrm>
                  <a:off x="4967408" y="8933986"/>
                  <a:ext cx="611945" cy="25212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9">
              <xdr14:nvContentPartPr>
                <xdr14:cNvPr id="40" name="Ink 39"/>
                <xdr14:cNvContentPartPr/>
              </xdr14:nvContentPartPr>
              <xdr14:nvPr macro=""/>
              <xdr14:xfrm>
                <a:off x="7353120" y="9086506"/>
                <a:ext cx="533880" cy="38520"/>
              </xdr14:xfrm>
            </xdr14:contentPart>
          </mc:Choice>
          <mc:Fallback xmlns="">
            <xdr:pic>
              <xdr:nvPicPr>
                <xdr:cNvPr id="117" name="Ink 116"/>
                <xdr:cNvPicPr/>
              </xdr:nvPicPr>
              <xdr:blipFill>
                <a:blip xmlns:r="http://schemas.openxmlformats.org/officeDocument/2006/relationships" r:embed="rId50"/>
                <a:stretch>
                  <a:fillRect/>
                </a:stretch>
              </xdr:blipFill>
              <xdr:spPr>
                <a:xfrm>
                  <a:off x="7306361" y="8995373"/>
                  <a:ext cx="627397" cy="221099"/>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51">
              <xdr14:nvContentPartPr>
                <xdr14:cNvPr id="41" name="Ink 40"/>
                <xdr14:cNvContentPartPr/>
              </xdr14:nvContentPartPr>
              <xdr14:nvPr macro=""/>
              <xdr14:xfrm>
                <a:off x="8160960" y="9159240"/>
                <a:ext cx="312840" cy="23040"/>
              </xdr14:xfrm>
            </xdr14:contentPart>
          </mc:Choice>
          <mc:Fallback xmlns="">
            <xdr:pic>
              <xdr:nvPicPr>
                <xdr:cNvPr id="118" name="Ink 117"/>
                <xdr:cNvPicPr/>
              </xdr:nvPicPr>
              <xdr:blipFill>
                <a:blip xmlns:r="http://schemas.openxmlformats.org/officeDocument/2006/relationships" r:embed="rId52"/>
                <a:stretch>
                  <a:fillRect/>
                </a:stretch>
              </xdr:blipFill>
              <xdr:spPr>
                <a:xfrm>
                  <a:off x="8114210" y="9068325"/>
                  <a:ext cx="406340" cy="204869"/>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53">
              <xdr14:nvContentPartPr>
                <xdr14:cNvPr id="42" name="Ink 41"/>
                <xdr14:cNvContentPartPr/>
              </xdr14:nvContentPartPr>
              <xdr14:nvPr macro=""/>
              <xdr14:xfrm>
                <a:off x="8824080" y="9361214"/>
                <a:ext cx="571680" cy="15840"/>
              </xdr14:xfrm>
            </xdr14:contentPart>
          </mc:Choice>
          <mc:Fallback xmlns="">
            <xdr:pic>
              <xdr:nvPicPr>
                <xdr:cNvPr id="119" name="Ink 118"/>
                <xdr:cNvPicPr/>
              </xdr:nvPicPr>
              <xdr:blipFill>
                <a:blip xmlns:r="http://schemas.openxmlformats.org/officeDocument/2006/relationships" r:embed="rId54"/>
                <a:stretch>
                  <a:fillRect/>
                </a:stretch>
              </xdr:blipFill>
              <xdr:spPr>
                <a:xfrm>
                  <a:off x="8777321" y="9268708"/>
                  <a:ext cx="665199" cy="200534"/>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55">
              <xdr14:nvContentPartPr>
                <xdr14:cNvPr id="43" name="Ink 42"/>
                <xdr14:cNvContentPartPr/>
              </xdr14:nvContentPartPr>
              <xdr14:nvPr macro=""/>
              <xdr14:xfrm>
                <a:off x="8884920" y="8674638"/>
                <a:ext cx="488160" cy="38520"/>
              </xdr14:xfrm>
            </xdr14:contentPart>
          </mc:Choice>
          <mc:Fallback xmlns="">
            <xdr:pic>
              <xdr:nvPicPr>
                <xdr:cNvPr id="120" name="Ink 119"/>
                <xdr:cNvPicPr/>
              </xdr:nvPicPr>
              <xdr:blipFill>
                <a:blip xmlns:r="http://schemas.openxmlformats.org/officeDocument/2006/relationships" r:embed="rId56"/>
                <a:stretch>
                  <a:fillRect/>
                </a:stretch>
              </xdr:blipFill>
              <xdr:spPr>
                <a:xfrm>
                  <a:off x="8838154" y="8583505"/>
                  <a:ext cx="581692" cy="221099"/>
                </a:xfrm>
                <a:prstGeom prst="rect">
                  <a:avLst/>
                </a:prstGeom>
              </xdr:spPr>
            </xdr:pic>
          </mc:Fallback>
        </mc:AlternateContent>
      </xdr:grpSp>
      <xdr:sp macro="" textlink="">
        <xdr:nvSpPr>
          <xdr:cNvPr id="25" name="TextBox 24"/>
          <xdr:cNvSpPr txBox="1"/>
        </xdr:nvSpPr>
        <xdr:spPr>
          <a:xfrm>
            <a:off x="4769221" y="40242565"/>
            <a:ext cx="3021107" cy="7440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Insert reducer section here</a:t>
            </a:r>
          </a:p>
          <a:p>
            <a:pPr algn="ctr"/>
            <a:r>
              <a:rPr lang="en-US" sz="1600"/>
              <a:t>Reference will be 1.04.1</a:t>
            </a:r>
          </a:p>
        </xdr:txBody>
      </xdr:sp>
      <xdr:cxnSp macro="">
        <xdr:nvCxnSpPr>
          <xdr:cNvPr id="26" name="Straight Arrow Connector 25"/>
          <xdr:cNvCxnSpPr/>
        </xdr:nvCxnSpPr>
        <xdr:spPr>
          <a:xfrm flipH="1">
            <a:off x="4428567" y="40753553"/>
            <a:ext cx="833716" cy="1344705"/>
          </a:xfrm>
          <a:prstGeom prst="straightConnector1">
            <a:avLst/>
          </a:prstGeom>
          <a:ln w="44450">
            <a:solidFill>
              <a:srgbClr val="FF0000"/>
            </a:solidFill>
            <a:tailEnd type="triangle"/>
          </a:ln>
        </xdr:spPr>
        <xdr:style>
          <a:lnRef idx="3">
            <a:schemeClr val="accent4"/>
          </a:lnRef>
          <a:fillRef idx="0">
            <a:schemeClr val="accent4"/>
          </a:fillRef>
          <a:effectRef idx="2">
            <a:schemeClr val="accent4"/>
          </a:effectRef>
          <a:fontRef idx="minor">
            <a:schemeClr val="tx1"/>
          </a:fontRef>
        </xdr:style>
      </xdr:cxnSp>
      <xdr:cxnSp macro="">
        <xdr:nvCxnSpPr>
          <xdr:cNvPr id="27" name="Straight Arrow Connector 26"/>
          <xdr:cNvCxnSpPr/>
        </xdr:nvCxnSpPr>
        <xdr:spPr>
          <a:xfrm flipH="1" flipV="1">
            <a:off x="4670613" y="42223764"/>
            <a:ext cx="528916" cy="914400"/>
          </a:xfrm>
          <a:prstGeom prst="straightConnector1">
            <a:avLst/>
          </a:prstGeom>
          <a:ln w="44450">
            <a:solidFill>
              <a:srgbClr val="FF0000"/>
            </a:solidFill>
            <a:tailEnd type="triangle"/>
          </a:ln>
        </xdr:spPr>
        <xdr:style>
          <a:lnRef idx="3">
            <a:schemeClr val="accent4"/>
          </a:lnRef>
          <a:fillRef idx="0">
            <a:schemeClr val="accent4"/>
          </a:fillRef>
          <a:effectRef idx="2">
            <a:schemeClr val="accent4"/>
          </a:effectRef>
          <a:fontRef idx="minor">
            <a:schemeClr val="tx1"/>
          </a:fontRef>
        </xdr:style>
      </xdr:cxnSp>
      <xdr:sp macro="" textlink="">
        <xdr:nvSpPr>
          <xdr:cNvPr id="28" name="TextBox 27"/>
          <xdr:cNvSpPr txBox="1"/>
        </xdr:nvSpPr>
        <xdr:spPr>
          <a:xfrm>
            <a:off x="5056093" y="43093343"/>
            <a:ext cx="914402" cy="3675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10" dia</a:t>
            </a:r>
          </a:p>
        </xdr:txBody>
      </xdr:sp>
      <xdr:cxnSp macro="">
        <xdr:nvCxnSpPr>
          <xdr:cNvPr id="29" name="Straight Arrow Connector 28"/>
          <xdr:cNvCxnSpPr/>
        </xdr:nvCxnSpPr>
        <xdr:spPr>
          <a:xfrm flipV="1">
            <a:off x="3621741" y="42214799"/>
            <a:ext cx="206190" cy="968188"/>
          </a:xfrm>
          <a:prstGeom prst="straightConnector1">
            <a:avLst/>
          </a:prstGeom>
          <a:ln w="44450">
            <a:solidFill>
              <a:srgbClr val="FF0000"/>
            </a:solidFill>
            <a:tailEnd type="triangle"/>
          </a:ln>
        </xdr:spPr>
        <xdr:style>
          <a:lnRef idx="3">
            <a:schemeClr val="accent4"/>
          </a:lnRef>
          <a:fillRef idx="0">
            <a:schemeClr val="accent4"/>
          </a:fillRef>
          <a:effectRef idx="2">
            <a:schemeClr val="accent4"/>
          </a:effectRef>
          <a:fontRef idx="minor">
            <a:schemeClr val="tx1"/>
          </a:fontRef>
        </xdr:style>
      </xdr:cxnSp>
      <xdr:sp macro="" textlink="">
        <xdr:nvSpPr>
          <xdr:cNvPr id="30" name="TextBox 29"/>
          <xdr:cNvSpPr txBox="1"/>
        </xdr:nvSpPr>
        <xdr:spPr>
          <a:xfrm>
            <a:off x="3191434" y="43120236"/>
            <a:ext cx="914402" cy="3675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12" dia</a:t>
            </a:r>
          </a:p>
        </xdr:txBody>
      </xdr:sp>
    </xdr:grpSp>
    <xdr:clientData/>
  </xdr:twoCellAnchor>
  <xdr:twoCellAnchor editAs="oneCell">
    <xdr:from>
      <xdr:col>12</xdr:col>
      <xdr:colOff>493059</xdr:colOff>
      <xdr:row>213</xdr:row>
      <xdr:rowOff>107576</xdr:rowOff>
    </xdr:from>
    <xdr:to>
      <xdr:col>17</xdr:col>
      <xdr:colOff>130773</xdr:colOff>
      <xdr:row>222</xdr:row>
      <xdr:rowOff>132023</xdr:rowOff>
    </xdr:to>
    <xdr:pic>
      <xdr:nvPicPr>
        <xdr:cNvPr id="44" name="Picture 43"/>
        <xdr:cNvPicPr>
          <a:picLocks noChangeAspect="1"/>
        </xdr:cNvPicPr>
      </xdr:nvPicPr>
      <xdr:blipFill>
        <a:blip xmlns:r="http://schemas.openxmlformats.org/officeDocument/2006/relationships" r:embed="rId57"/>
        <a:stretch>
          <a:fillRect/>
        </a:stretch>
      </xdr:blipFill>
      <xdr:spPr>
        <a:xfrm>
          <a:off x="7808259" y="39647756"/>
          <a:ext cx="2685714" cy="1670367"/>
        </a:xfrm>
        <a:prstGeom prst="rect">
          <a:avLst/>
        </a:prstGeom>
      </xdr:spPr>
    </xdr:pic>
    <xdr:clientData/>
  </xdr:twoCellAnchor>
  <xdr:twoCellAnchor editAs="oneCell">
    <xdr:from>
      <xdr:col>0</xdr:col>
      <xdr:colOff>591671</xdr:colOff>
      <xdr:row>248</xdr:row>
      <xdr:rowOff>179292</xdr:rowOff>
    </xdr:from>
    <xdr:to>
      <xdr:col>19</xdr:col>
      <xdr:colOff>555813</xdr:colOff>
      <xdr:row>265</xdr:row>
      <xdr:rowOff>60171</xdr:rowOff>
    </xdr:to>
    <xdr:pic>
      <xdr:nvPicPr>
        <xdr:cNvPr id="45" name="Picture 44"/>
        <xdr:cNvPicPr>
          <a:picLocks noChangeAspect="1"/>
        </xdr:cNvPicPr>
      </xdr:nvPicPr>
      <xdr:blipFill>
        <a:blip xmlns:r="http://schemas.openxmlformats.org/officeDocument/2006/relationships" r:embed="rId58"/>
        <a:stretch>
          <a:fillRect/>
        </a:stretch>
      </xdr:blipFill>
      <xdr:spPr>
        <a:xfrm>
          <a:off x="591671" y="46120272"/>
          <a:ext cx="11546542" cy="2989839"/>
        </a:xfrm>
        <a:prstGeom prst="rect">
          <a:avLst/>
        </a:prstGeom>
      </xdr:spPr>
    </xdr:pic>
    <xdr:clientData/>
  </xdr:twoCellAnchor>
  <xdr:twoCellAnchor editAs="oneCell">
    <xdr:from>
      <xdr:col>1</xdr:col>
      <xdr:colOff>206188</xdr:colOff>
      <xdr:row>280</xdr:row>
      <xdr:rowOff>62753</xdr:rowOff>
    </xdr:from>
    <xdr:to>
      <xdr:col>11</xdr:col>
      <xdr:colOff>582706</xdr:colOff>
      <xdr:row>302</xdr:row>
      <xdr:rowOff>30161</xdr:rowOff>
    </xdr:to>
    <xdr:pic>
      <xdr:nvPicPr>
        <xdr:cNvPr id="46" name="Picture 45" descr="https://ductfitting.ashrae.org/images/Fittings/SD5-12.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815788" y="51939713"/>
          <a:ext cx="6472518" cy="399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394448</xdr:colOff>
      <xdr:row>277</xdr:row>
      <xdr:rowOff>68754</xdr:rowOff>
    </xdr:from>
    <xdr:to>
      <xdr:col>20</xdr:col>
      <xdr:colOff>80718</xdr:colOff>
      <xdr:row>302</xdr:row>
      <xdr:rowOff>71719</xdr:rowOff>
    </xdr:to>
    <xdr:pic>
      <xdr:nvPicPr>
        <xdr:cNvPr id="47" name="Picture 46"/>
        <xdr:cNvPicPr>
          <a:picLocks noChangeAspect="1"/>
        </xdr:cNvPicPr>
      </xdr:nvPicPr>
      <xdr:blipFill>
        <a:blip xmlns:r="http://schemas.openxmlformats.org/officeDocument/2006/relationships" r:embed="rId60"/>
        <a:stretch>
          <a:fillRect/>
        </a:stretch>
      </xdr:blipFill>
      <xdr:spPr>
        <a:xfrm>
          <a:off x="7709648" y="51397074"/>
          <a:ext cx="4563070" cy="4574965"/>
        </a:xfrm>
        <a:prstGeom prst="rect">
          <a:avLst/>
        </a:prstGeom>
      </xdr:spPr>
    </xdr:pic>
    <xdr:clientData/>
  </xdr:twoCellAnchor>
  <xdr:twoCellAnchor editAs="oneCell">
    <xdr:from>
      <xdr:col>1</xdr:col>
      <xdr:colOff>8967</xdr:colOff>
      <xdr:row>303</xdr:row>
      <xdr:rowOff>107576</xdr:rowOff>
    </xdr:from>
    <xdr:to>
      <xdr:col>19</xdr:col>
      <xdr:colOff>576679</xdr:colOff>
      <xdr:row>335</xdr:row>
      <xdr:rowOff>152399</xdr:rowOff>
    </xdr:to>
    <xdr:pic>
      <xdr:nvPicPr>
        <xdr:cNvPr id="48" name="Picture 47"/>
        <xdr:cNvPicPr>
          <a:picLocks noChangeAspect="1"/>
        </xdr:cNvPicPr>
      </xdr:nvPicPr>
      <xdr:blipFill>
        <a:blip xmlns:r="http://schemas.openxmlformats.org/officeDocument/2006/relationships" r:embed="rId61"/>
        <a:stretch>
          <a:fillRect/>
        </a:stretch>
      </xdr:blipFill>
      <xdr:spPr>
        <a:xfrm>
          <a:off x="618567" y="56190776"/>
          <a:ext cx="11540512" cy="5896983"/>
        </a:xfrm>
        <a:prstGeom prst="rect">
          <a:avLst/>
        </a:prstGeom>
      </xdr:spPr>
    </xdr:pic>
    <xdr:clientData/>
  </xdr:twoCellAnchor>
  <xdr:twoCellAnchor>
    <xdr:from>
      <xdr:col>16</xdr:col>
      <xdr:colOff>430306</xdr:colOff>
      <xdr:row>299</xdr:row>
      <xdr:rowOff>116541</xdr:rowOff>
    </xdr:from>
    <xdr:to>
      <xdr:col>19</xdr:col>
      <xdr:colOff>35859</xdr:colOff>
      <xdr:row>310</xdr:row>
      <xdr:rowOff>152400</xdr:rowOff>
    </xdr:to>
    <xdr:cxnSp macro="">
      <xdr:nvCxnSpPr>
        <xdr:cNvPr id="49" name="Straight Arrow Connector 48"/>
        <xdr:cNvCxnSpPr/>
      </xdr:nvCxnSpPr>
      <xdr:spPr>
        <a:xfrm>
          <a:off x="10183906" y="55468221"/>
          <a:ext cx="1434353" cy="2047539"/>
        </a:xfrm>
        <a:prstGeom prst="straightConnector1">
          <a:avLst/>
        </a:prstGeom>
        <a:ln w="44450">
          <a:solidFill>
            <a:srgbClr val="FF0000"/>
          </a:solidFill>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11</xdr:col>
      <xdr:colOff>439271</xdr:colOff>
      <xdr:row>343</xdr:row>
      <xdr:rowOff>143435</xdr:rowOff>
    </xdr:from>
    <xdr:to>
      <xdr:col>13</xdr:col>
      <xdr:colOff>403412</xdr:colOff>
      <xdr:row>346</xdr:row>
      <xdr:rowOff>53788</xdr:rowOff>
    </xdr:to>
    <xdr:cxnSp macro="">
      <xdr:nvCxnSpPr>
        <xdr:cNvPr id="50" name="Straight Arrow Connector 49"/>
        <xdr:cNvCxnSpPr/>
      </xdr:nvCxnSpPr>
      <xdr:spPr>
        <a:xfrm>
          <a:off x="7144871" y="63625655"/>
          <a:ext cx="1183341" cy="458993"/>
        </a:xfrm>
        <a:prstGeom prst="straightConnector1">
          <a:avLst/>
        </a:prstGeom>
        <a:ln w="44450">
          <a:solidFill>
            <a:srgbClr val="FF0000"/>
          </a:solidFill>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16</xdr:col>
      <xdr:colOff>385483</xdr:colOff>
      <xdr:row>293</xdr:row>
      <xdr:rowOff>44824</xdr:rowOff>
    </xdr:from>
    <xdr:to>
      <xdr:col>18</xdr:col>
      <xdr:colOff>555812</xdr:colOff>
      <xdr:row>331</xdr:row>
      <xdr:rowOff>35859</xdr:rowOff>
    </xdr:to>
    <xdr:cxnSp macro="">
      <xdr:nvCxnSpPr>
        <xdr:cNvPr id="51" name="Straight Arrow Connector 50"/>
        <xdr:cNvCxnSpPr/>
      </xdr:nvCxnSpPr>
      <xdr:spPr>
        <a:xfrm>
          <a:off x="10139083" y="54299224"/>
          <a:ext cx="1389529" cy="6940475"/>
        </a:xfrm>
        <a:prstGeom prst="straightConnector1">
          <a:avLst/>
        </a:prstGeom>
        <a:ln w="44450">
          <a:solidFill>
            <a:srgbClr val="FF0000"/>
          </a:solidFill>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editAs="oneCell">
    <xdr:from>
      <xdr:col>1</xdr:col>
      <xdr:colOff>6626</xdr:colOff>
      <xdr:row>359</xdr:row>
      <xdr:rowOff>92766</xdr:rowOff>
    </xdr:from>
    <xdr:to>
      <xdr:col>19</xdr:col>
      <xdr:colOff>520976</xdr:colOff>
      <xdr:row>383</xdr:row>
      <xdr:rowOff>142874</xdr:rowOff>
    </xdr:to>
    <xdr:pic>
      <xdr:nvPicPr>
        <xdr:cNvPr id="52" name="Picture 51"/>
        <xdr:cNvPicPr>
          <a:picLocks noChangeAspect="1"/>
        </xdr:cNvPicPr>
      </xdr:nvPicPr>
      <xdr:blipFill>
        <a:blip xmlns:r="http://schemas.openxmlformats.org/officeDocument/2006/relationships" r:embed="rId62"/>
        <a:stretch>
          <a:fillRect/>
        </a:stretch>
      </xdr:blipFill>
      <xdr:spPr>
        <a:xfrm>
          <a:off x="616226" y="66584886"/>
          <a:ext cx="11487150" cy="4439228"/>
        </a:xfrm>
        <a:prstGeom prst="rect">
          <a:avLst/>
        </a:prstGeom>
      </xdr:spPr>
    </xdr:pic>
    <xdr:clientData/>
  </xdr:twoCellAnchor>
  <xdr:twoCellAnchor>
    <xdr:from>
      <xdr:col>18</xdr:col>
      <xdr:colOff>516835</xdr:colOff>
      <xdr:row>368</xdr:row>
      <xdr:rowOff>185530</xdr:rowOff>
    </xdr:from>
    <xdr:to>
      <xdr:col>19</xdr:col>
      <xdr:colOff>377687</xdr:colOff>
      <xdr:row>382</xdr:row>
      <xdr:rowOff>33129</xdr:rowOff>
    </xdr:to>
    <xdr:sp macro="" textlink="">
      <xdr:nvSpPr>
        <xdr:cNvPr id="53" name="Rectangle 52"/>
        <xdr:cNvSpPr/>
      </xdr:nvSpPr>
      <xdr:spPr>
        <a:xfrm>
          <a:off x="11489635" y="68323570"/>
          <a:ext cx="470452" cy="2407919"/>
        </a:xfrm>
        <a:prstGeom prst="rect">
          <a:avLst/>
        </a:prstGeom>
        <a:solidFill>
          <a:srgbClr val="FFFF00">
            <a:alpha val="2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itus%20SRDT%20Worked%20Example%20(v1.01%20BE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G Calculator"/>
      <sheetName val="Worked Example"/>
      <sheetName val="Round Elbows"/>
      <sheetName val="Rectangular Elbows"/>
      <sheetName val="Round Duct Data"/>
      <sheetName val="Rectangular Duct Data"/>
      <sheetName val="Round Transitions"/>
      <sheetName val="Rectangular Transitions"/>
      <sheetName val="Standard Sizes"/>
      <sheetName val="Table Format"/>
      <sheetName val="Diagrams"/>
      <sheetName val="Air Density Factors"/>
      <sheetName val="User Manual"/>
      <sheetName val="mem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C2" t="str">
            <v>CD3-1</v>
          </cell>
          <cell r="D2" t="str">
            <v>Elbow, Die Stamped, 90 Degree, r/D=1.5</v>
          </cell>
        </row>
        <row r="3">
          <cell r="C3" t="str">
            <v>CD3-2</v>
          </cell>
          <cell r="D3" t="str">
            <v>Elbow, Die Stamped, 90 Degree, r/D=1.0</v>
          </cell>
        </row>
        <row r="4">
          <cell r="C4" t="str">
            <v>CD3-3</v>
          </cell>
          <cell r="D4" t="str">
            <v>Elbow, Die Stamped, 45 Degree, r/D = 1.5</v>
          </cell>
        </row>
        <row r="5">
          <cell r="C5" t="str">
            <v>CD3-4</v>
          </cell>
          <cell r="D5" t="str">
            <v>Elbow, Die Stamped, 45 Degree, r/D = 1.0</v>
          </cell>
        </row>
        <row r="6">
          <cell r="C6" t="str">
            <v>CD3-5</v>
          </cell>
          <cell r="D6" t="str">
            <v>Elbow, Pleated, 90 Degree, r/D = 1.5</v>
          </cell>
        </row>
        <row r="7">
          <cell r="C7" t="str">
            <v>CD3-7</v>
          </cell>
          <cell r="D7" t="str">
            <v>Elbow, Pleated, 45 Degree, r/D = 1.5</v>
          </cell>
        </row>
        <row r="8">
          <cell r="C8" t="str">
            <v>CD3-15</v>
          </cell>
          <cell r="D8" t="str">
            <v>Elbow, Mitered, 90 Degree</v>
          </cell>
        </row>
        <row r="9">
          <cell r="C9" t="str">
            <v>CD3-18</v>
          </cell>
          <cell r="D9" t="str">
            <v>Elbow, Mitered, 30 Degree</v>
          </cell>
        </row>
        <row r="10">
          <cell r="C10" t="str">
            <v>CD3-19</v>
          </cell>
          <cell r="D10" t="str">
            <v>Elbow, Mitered, 22.5 Degree</v>
          </cell>
        </row>
        <row r="11">
          <cell r="C11" t="str">
            <v>CD3-20</v>
          </cell>
          <cell r="D11" t="str">
            <v>Elbow, Mitered with Vanes, 90 Degree</v>
          </cell>
        </row>
        <row r="12">
          <cell r="C12" t="str">
            <v>CD3-16</v>
          </cell>
          <cell r="D12" t="str">
            <v>Elbow, Mitered, 60 Degree</v>
          </cell>
        </row>
        <row r="13">
          <cell r="C13" t="str">
            <v>CD3-17</v>
          </cell>
          <cell r="D13" t="str">
            <v>Elbow, Mitered, 45 Degree</v>
          </cell>
        </row>
        <row r="14">
          <cell r="C14" t="str">
            <v>CR3-1</v>
          </cell>
          <cell r="D14" t="str">
            <v>Elbow, Smooth Radius without Vanes, 1.5RR, 90 degrees</v>
          </cell>
        </row>
        <row r="15">
          <cell r="C15" t="str">
            <v>CR3-6</v>
          </cell>
          <cell r="D15" t="str">
            <v>Elbow, Mitered, 90 Degrees, Without Vanes</v>
          </cell>
        </row>
        <row r="16">
          <cell r="C16" t="str">
            <v>CR3-9</v>
          </cell>
          <cell r="D16" t="str">
            <v>Elbow, Mitered, 90 Degree, Single-Thickness Vanes, 1 1/2-in. Vane Spacing</v>
          </cell>
        </row>
        <row r="17">
          <cell r="C17" t="str">
            <v>CR3-12</v>
          </cell>
          <cell r="D17" t="str">
            <v>Elbow, Mitered, 90 Degree, Single-Thickness Vanes, 3 1/4-in. Vane Spacing</v>
          </cell>
        </row>
        <row r="18">
          <cell r="C18" t="str">
            <v>CR3-14</v>
          </cell>
          <cell r="D18" t="str">
            <v>Elbow, Mitered, 90 Degree, Double-Thickness Vanes, 1 1/2-in. Vane Spacing</v>
          </cell>
        </row>
        <row r="19">
          <cell r="C19" t="str">
            <v>CR3-15</v>
          </cell>
          <cell r="D19" t="str">
            <v>Elbow, Mitered, 90 Degree, Double-Thickness Vanes, 2 1/8-in. Vane Spacing</v>
          </cell>
        </row>
        <row r="20">
          <cell r="C20" t="str">
            <v>CR3-16</v>
          </cell>
          <cell r="D20" t="str">
            <v>Elbow, Mitered, 90 Degree, Double-Thickness Vanes, 3 1/4-in. Vane Spacing</v>
          </cell>
        </row>
        <row r="21">
          <cell r="C21" t="str">
            <v>SD4-1</v>
          </cell>
          <cell r="D21" t="str">
            <v>Transition, Round to Round</v>
          </cell>
        </row>
        <row r="22">
          <cell r="C22" t="str">
            <v>SR4-1</v>
          </cell>
          <cell r="D22" t="str">
            <v>Transition, Rectangular, Two Sides Parallel, Symmetrical</v>
          </cell>
        </row>
      </sheetData>
      <sheetData sheetId="11" refreshError="1"/>
      <sheetData sheetId="12" refreshError="1"/>
      <sheetData sheetId="13" refreshError="1"/>
    </sheetDataSet>
  </externalBook>
</externalLink>
</file>

<file path=xl/ink/ink1.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18"/>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1 49 0,'47'0'109,"-23"0"-46,47 0-63,-23 0 16,-24 0-1,0 0-15,23 0 16,-23 0-1,24 0-15,-25 0 16,26 0 0,-25 0-16,0 0 15,23 0 1,-23 0 15,24 0 16,-25 0-16,25 0 1,23 0 14,-47 0 64,48 0-95,-49 0-15,25 0 16,-24 0-16,47 0 109,-23-49-93</inkml:trace>
</inkml:ink>
</file>

<file path=xl/ink/ink10.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7"/>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0 0,'72'0'16,"-1"0"0,72 0-16,-72 0 15,1 49-15,-1-49 16,119 24-1,-118-24 1,-25 0 0,-23 0 93,0 0-15,23 0-16,-23 0-16,24 0-46</inkml:trace>
</inkml:ink>
</file>

<file path=xl/ink/ink11.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8"/>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50 0,'71'0'16,"-23"0"0,71 0-1,-96-50-15,49 50 32,-48 0-32,71 0 0,71 0 31,-118 0-31,-24 0 15,-1 0 1,49 0 78,-25 0-79,-23 0 48,24 0 93,-24 0-140,47 0-16,0 0 0,72 0 15,-24 0-15,-48 0 16,72 0-16,-71 0 16,46 0-16,-70 0 15</inkml:trace>
</inkml:ink>
</file>

<file path=xl/ink/ink12.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9"/>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0 0,'24'0'31,"0"0"-15,47 0-1,-23 0-15,95 0 0,-72 0 16,24 49-16,-23-49 16,-1 0-1,119 50-15,-166-50 16,47 0-16,1 0 109,23 0 1,24 0-95,-95 0-15,23 0 16,-23 0-16,24 0 16,-24 0-16,23 0 62,-23 0 1,0 0-48,24 0 63,-25 24 157</inkml:trace>
</inkml:ink>
</file>

<file path=xl/ink/ink13.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0"/>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1 49 0,'47'0'109,"-23"0"-46,48 0-63,-25 0 16,-23 0-1,0 0-15,23 0 16,-23 0-1,24 0-15,-24 0 16,23 0 0,-23 0-16,0 0 15,24 0 1,-24 0 15,23 0 16,-23 0-16,24 0 1,23 0 14,-47 0 64,47 0-95,-47 0-15,24 0 16,-24 0-16,47 0 109,-23-49-93</inkml:trace>
</inkml:ink>
</file>

<file path=xl/ink/ink14.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1"/>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0 295 0,'47'-25'16,"-23"25"46,47 0-46,-23 0-1,-24 0 1,47-74 0,24 74 15,-23 0 63,-48 0-79,47 0-15,-23 0 16,-25 0-16,1 0 62,95-73-46,-24 73 0,24-49-1,-71 49-15,23-49 0,-47 49 438,47 0-407,-23 0 375,23-25-140,-47 25-235</inkml:trace>
</inkml:ink>
</file>

<file path=xl/ink/ink15.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2"/>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0 124 0,'23'0'47,"25"0"-31,-24 0-1,47 0 1,-23 0-16,23 0 0,-47 0 16,47 0-1,48 0 1,95 0-16,-190 0 16,24 0-16,23 0 31,-47-50-16,47 50 1,-23 0 62,71-24-62,-48 24-1,1 0 1,-49 0 297,25 0-313,-24 0 15,23 0 1,25 0 93,-48-50-78,-1 50 32,25 0-1,23 0 188,-47 0-156</inkml:trace>
</inkml:ink>
</file>

<file path=xl/ink/ink16.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3"/>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1 1 0,'214'0'16,"-166"0"-1,23 0 1,0 23-1,-23-23-15,-24 0 16,47 21-16,25 23 16,-25-44-1,-47 23-15,23-23 16,-23 0-16,24 0 0,23 0 47,-47 0-16,48 0 47,-49 0-62,25 0 46,-24 0-15,24 0-31</inkml:trace>
</inkml:ink>
</file>

<file path=xl/ink/ink17.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4"/>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0 221 0,'24'-25'31,"0"-24"-31,0 49 16,23-25-16,-23 25 15,24 0 1,-24-48-1,-1 48 48,25 0-32,-24 0-31,47 0 47,72-26-31,-119 26-1,95-48-15,-48 48 16,-23 0-16,-25 0 16,49 0 140,-25 0-156,48 0 15,1 0-15,-73 0 16,49 0-16,-48 0 16,23 0-1,25 0 79,-1 0-47,0 0-31,1 0-16,47 0 15,-72 0-15</inkml:trace>
</inkml:ink>
</file>

<file path=xl/ink/ink18.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5"/>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1 0,'24'0'15,"142"0"17,-118 0-32,23 0 31,1 24-16,-25-24 1,25 0 0,-1 50-1,-47-50-15,71 0 16,-71 0 0,0 0-16,23 0 15,24 0 32,96 0-47,-96 0 16,72 0-16,-24 0 15,0 0 1,285 0 0,-380 0 15</inkml:trace>
</inkml:ink>
</file>

<file path=xl/ink/ink19.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6"/>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0 123 0,'0'-73'16,"23"23"0,25 50-16,-24 0 15,95 0 1,-95 0-1,23 0-15,-23 0 16,24 0-16,-24 0 47,23 0-31,-23 0-16,0 0 15,47 0-15,-23 0 31</inkml:trace>
</inkml:ink>
</file>

<file path=xl/ink/ink2.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19"/>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0 295 0,'47'-24'16,"-23"24"46,47 0-46,-23 0-1,-24 0 1,47-74 0,24 74 15,-23 0 63,-49 0-79,49 0-15,-25 0 16,-23 0-16,0 0 62,95-75-46,-24 75 0,24-48-1,-71 48-15,23-49 0,-47 49 438,47 0-407,-23 0 375,23-25-140,-47 25-235</inkml:trace>
</inkml:ink>
</file>

<file path=xl/ink/ink20.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7"/>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0 220 0,'0'-25'31,"119"25"-15,-95 0 0,48 0-16,-25 0 15,25 0-15,-49 0 16,25 0-16,23 0 16,-47 0-16,24 0 15,23 0-15,1 0 16,-1 0-16,-23-97 15,-25 97 1,49-24-16,-25 24 16,-23 0-16,24 0 15,-24 0-15,-1 0 16,73-49 0,-73 49-1,1-25-15,48 25 141,23 0-16,-24 0-110,-47 0-15,95 0 16,-95 0 78</inkml:trace>
</inkml:ink>
</file>

<file path=xl/ink/ink21.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8"/>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1 0 0,'142'0'0,"-46"0"15,-73 0-15,1 0 16,24 0-16,-24 0 62,95 0-46,-72 26-16,25-26 16,-48 0 62,47 0 31,-47 0-93,95 0-1,-95 0-15,23 0 16,-23 0-16,24 0 16,47 0-16,0 48 0,24-48 15,0 0 1,24 0-16,-72 49 16,-23-49 15</inkml:trace>
</inkml:ink>
</file>

<file path=xl/ink/ink22.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39"/>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0 0,'72'0'16,"-1"0"0,72 0-16,-72 0 15,1 49-15,-1-49 16,120 25-1,-120-25 1,-23 0 0,-25 0 93,1 0-15,24 0-16,-24 0-16,23 0-46</inkml:trace>
</inkml:ink>
</file>

<file path=xl/ink/ink23.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40"/>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51 0,'71'0'16,"-23"0"0,71 0-1,-96-50-15,49 50 32,-48 0-32,71 0 0,71 0 31,-118 0-31,-24 0 15,0 0 1,47 0 78,-23 0-79,-25 0 48,25 0 93,-24 0-140,47 0-16,1 0 0,70 0 15,-23 0-15,-47 0 16,70 0-16,-70 0 16,47 0-16,-72 0 15</inkml:trace>
</inkml:ink>
</file>

<file path=xl/ink/ink24.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41"/>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0 0,'24'0'31,"0"0"-15,47 0-1,-23 0-15,94 0 0,-70 0 16,23 50-16,-24-50 16,1 0-1,118 49-15,-166-49 16,47 0-16,1 0 109,23 0 1,24 0-95,-95 0-15,24 0 16,-25 0-16,25 0 16,-24 0-16,23 0 62,-23 0 1,0 0-48,24 0 63,-25 25 157</inkml:trace>
</inkml:ink>
</file>

<file path=xl/ink/ink3.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0"/>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0 123 0,'23'0'47,"25"0"-31,-24 0-1,47 0 1,-23 0-16,23 0 0,-47 0 16,47 0-1,48 0 1,95 0-16,-190 0 16,24 0-16,23 0 31,-47-49-16,47 49 1,-23 0 62,71-26-62,-48 26-1,1 0 1,-48 0 297,23 0-313,-23 0 15,24 0 1,23 0 93,-47-48-78,-1 48 32,25 0-1,23 0 188,-47 0-156</inkml:trace>
</inkml:ink>
</file>

<file path=xl/ink/ink4.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1"/>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1 0 0,'214'0'16,"-166"0"-1,23 0 1,1 23-1,-25-23-15,-23 0 16,48 22-16,23 22 16,-23-44-1,-49 23-15,25-23 16,-24 0-16,24 0 0,23 0 47,-47 0-16,47 0 47,-47 0-62,24 0 46,-24 0-15,23 0-31</inkml:trace>
</inkml:ink>
</file>

<file path=xl/ink/ink5.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2"/>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0 220 0,'24'-25'31,"0"-24"-31,0 49 16,23-24-16,-23 24 15,24 0 1,-24-48-1,-1 48 48,25 0-32,-24 0-31,47 0 47,72-26-31,-119 26-1,95-48-15,-48 48 16,-23 0-16,-25 0 16,49 0 140,-25 0-156,49 0 15,-1 0-15,-71 0 16,47 0-16,-47 0 16,23 0-1,25 0 79,-1 0-47,0 0-31,1 0-16,47 0 15,-72 0-15</inkml:trace>
</inkml:ink>
</file>

<file path=xl/ink/ink6.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3"/>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0 0,'24'0'15,"142"0"17,-118 0-32,23 0 31,1 25-16,-25-25 1,25 0 0,-1 50-1,-47-50-15,71 0 16,-71 0 0,0 0-16,24 0 15,23 0 32,96 0-47,-96 0 16,72 0-16,-25 0 15,1 0 1,285 0 0,-380 0 15</inkml:trace>
</inkml:ink>
</file>

<file path=xl/ink/ink7.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4"/>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0 124 0,'0'-74'16,"23"24"0,25 50-16,-24 0 15,95 0 1,-95 0-1,23 0-15,-23 0 16,24 0-16,-25 0 47,25 0-31,-24 0-16,0 0 15,47 0-15,-23 0 31</inkml:trace>
</inkml:ink>
</file>

<file path=xl/ink/ink8.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5"/>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0 221 0,'0'-25'31,"119"25"-15,-95 0 0,48 0-16,-25 0 15,25 0-15,-49 0 16,25 0-16,23 0 16,-47 0-16,24 0 15,23 0-15,0 0 16,1 0-16,-25-97 15,-23 97 1,48-25-16,-25 25 16,-23 0-16,24 0 15,-25 0-15,1 0 16,71-49 0,-71 49-1,0-25-15,47 25 141,25 0-16,-25 0-110,-47 0-15,95 0 16,-95 0 78</inkml:trace>
</inkml:ink>
</file>

<file path=xl/ink/ink9.xml><?xml version="1.0" encoding="utf-8"?>
<inkml:ink xmlns:inkml="http://www.w3.org/2003/InkML">
  <inkml:definitions>
    <inkml:context xml:id="ctx0">
      <inkml:inkSource xml:id="inkSrc0">
        <inkml:traceFormat>
          <inkml:channel name="X" type="integer" max="4480" units="cm"/>
          <inkml:channel name="Y" type="integer" max="1440" units="cm"/>
          <inkml:channel name="T" type="integer" max="2.14748E9" units="dev"/>
        </inkml:traceFormat>
        <inkml:channelProperties>
          <inkml:channelProperty channel="X" name="resolution" value="63.27684" units="1/cm"/>
          <inkml:channelProperty channel="Y" name="resolution" value="36.09023" units="1/cm"/>
          <inkml:channelProperty channel="T" name="resolution" value="1" units="1/dev"/>
        </inkml:channelProperties>
      </inkml:inkSource>
      <inkml:timestamp xml:id="ts0" timeString="2020-01-30T00:04:52.826"/>
    </inkml:context>
    <inkml:brush xml:id="br0">
      <inkml:brushProperty name="width" value="0.29167" units="cm"/>
      <inkml:brushProperty name="height" value="0.58333" units="cm"/>
      <inkml:brushProperty name="color" value="#FFFF00"/>
      <inkml:brushProperty name="tip" value="rectangle"/>
      <inkml:brushProperty name="rasterOp" value="maskPen"/>
    </inkml:brush>
  </inkml:definitions>
  <inkml:trace contextRef="#ctx0" brushRef="#br0">1 0 0,'142'0'0,"-46"0"15,-73 0-15,1 0 16,24 0-16,-24 0 62,95 0-46,-72 26-16,25-26 16,-48 0 62,47 0 31,-47 0-93,95 0-1,-95 0-15,23 0 16,-23 0-16,24 0 16,47 0-16,0 48 0,24-48 15,0 0 1,24 0-16,-72 49 16,-23-49 15</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V22981"/>
  <sheetViews>
    <sheetView tabSelected="1" zoomScale="85" zoomScaleNormal="85" workbookViewId="0">
      <pane ySplit="13" topLeftCell="A14" activePane="bottomLeft" state="frozen"/>
      <selection pane="bottomLeft" activeCell="C15" sqref="C15"/>
    </sheetView>
  </sheetViews>
  <sheetFormatPr defaultColWidth="8.77734375" defaultRowHeight="14.4"/>
  <cols>
    <col min="1" max="1" width="2.44140625" customWidth="1"/>
    <col min="2" max="2" width="11" customWidth="1"/>
    <col min="3" max="3" width="11.77734375" style="26" customWidth="1"/>
    <col min="4" max="4" width="12" style="26" customWidth="1"/>
    <col min="5" max="5" width="14.44140625" style="26" customWidth="1"/>
    <col min="6" max="6" width="17" style="26" bestFit="1" customWidth="1"/>
    <col min="7" max="7" width="12.44140625" style="26" customWidth="1"/>
    <col min="8" max="8" width="82" customWidth="1"/>
    <col min="9" max="9" width="13" style="26" customWidth="1"/>
    <col min="10" max="10" width="12.44140625" customWidth="1"/>
    <col min="11" max="11" width="28.44140625" bestFit="1" customWidth="1"/>
    <col min="12" max="12" width="12.77734375" customWidth="1"/>
    <col min="13" max="13" width="12.21875" customWidth="1"/>
    <col min="14" max="14" width="11.77734375" bestFit="1" customWidth="1"/>
    <col min="15" max="15" width="11.77734375" customWidth="1"/>
    <col min="16" max="18" width="12.44140625" customWidth="1"/>
    <col min="19" max="19" width="10.44140625" customWidth="1"/>
    <col min="20" max="20" width="11.21875" customWidth="1"/>
  </cols>
  <sheetData>
    <row r="1" spans="1:22" ht="11.55" customHeight="1" thickBot="1">
      <c r="C1"/>
      <c r="D1"/>
      <c r="E1"/>
      <c r="F1"/>
      <c r="G1"/>
      <c r="I1"/>
    </row>
    <row r="2" spans="1:22" ht="15.6" thickTop="1" thickBot="1">
      <c r="C2" s="10"/>
      <c r="D2" s="11"/>
      <c r="E2" s="11"/>
      <c r="F2" s="11"/>
      <c r="G2" s="11"/>
      <c r="H2" s="11"/>
      <c r="I2" s="11"/>
      <c r="J2" s="11"/>
      <c r="K2" s="11"/>
      <c r="L2" s="11"/>
      <c r="M2" s="11"/>
      <c r="N2" s="11"/>
      <c r="O2" s="11"/>
      <c r="P2" s="11"/>
      <c r="Q2" s="12"/>
    </row>
    <row r="3" spans="1:22" ht="15" thickTop="1">
      <c r="C3" s="13"/>
      <c r="D3" s="1"/>
      <c r="E3" s="1"/>
      <c r="F3" s="196" t="s">
        <v>0</v>
      </c>
      <c r="G3" s="197"/>
      <c r="H3" s="198"/>
      <c r="I3" s="198"/>
      <c r="J3" s="198"/>
      <c r="K3" s="198"/>
      <c r="L3" s="199"/>
      <c r="M3" s="3"/>
      <c r="N3" s="4" t="s">
        <v>1</v>
      </c>
      <c r="O3" s="203"/>
      <c r="P3" s="204"/>
      <c r="Q3" s="23"/>
    </row>
    <row r="4" spans="1:22">
      <c r="C4" s="13"/>
      <c r="D4" s="1"/>
      <c r="E4" s="1"/>
      <c r="F4" s="196"/>
      <c r="G4" s="200"/>
      <c r="H4" s="201"/>
      <c r="I4" s="201"/>
      <c r="J4" s="201"/>
      <c r="K4" s="201"/>
      <c r="L4" s="202"/>
      <c r="M4" s="3"/>
      <c r="N4" s="4" t="s">
        <v>2</v>
      </c>
      <c r="O4" s="205">
        <f ca="1">TODAY()</f>
        <v>43860</v>
      </c>
      <c r="P4" s="206"/>
      <c r="Q4" s="23"/>
    </row>
    <row r="5" spans="1:22" ht="15" thickBot="1">
      <c r="C5" s="13"/>
      <c r="D5" s="1"/>
      <c r="E5" s="1"/>
      <c r="F5" s="1"/>
      <c r="G5" s="1"/>
      <c r="H5" s="1"/>
      <c r="I5" s="1"/>
      <c r="J5" s="1"/>
      <c r="K5" s="1"/>
      <c r="L5" s="1"/>
      <c r="M5" s="1"/>
      <c r="N5" s="1"/>
      <c r="O5" s="1"/>
      <c r="P5" s="1"/>
      <c r="Q5" s="14"/>
    </row>
    <row r="6" spans="1:22" ht="16.8" thickTop="1" thickBot="1">
      <c r="C6" s="13"/>
      <c r="D6" s="72" t="s">
        <v>24</v>
      </c>
      <c r="E6" s="70">
        <v>1</v>
      </c>
      <c r="F6" s="1"/>
      <c r="G6" s="19"/>
      <c r="H6" s="5" t="s">
        <v>20</v>
      </c>
      <c r="I6" s="30">
        <v>69</v>
      </c>
      <c r="J6" s="6" t="str">
        <f>IF($E$6=2,"°C","°F")</f>
        <v>°F</v>
      </c>
      <c r="K6" s="5"/>
      <c r="L6" s="5"/>
      <c r="M6" s="9"/>
      <c r="N6" s="1"/>
      <c r="O6" s="4" t="s">
        <v>19</v>
      </c>
      <c r="P6" s="1"/>
      <c r="Q6" s="14"/>
    </row>
    <row r="7" spans="1:22" ht="15" thickTop="1">
      <c r="C7" s="13"/>
      <c r="D7" s="1"/>
      <c r="E7" s="1"/>
      <c r="F7" s="1"/>
      <c r="G7" s="19"/>
      <c r="H7" s="5" t="s">
        <v>3</v>
      </c>
      <c r="I7" s="31">
        <v>0</v>
      </c>
      <c r="J7" s="7" t="str">
        <f>IF($E$6=2,"m","ft")</f>
        <v>ft</v>
      </c>
      <c r="K7" s="5" t="s">
        <v>116</v>
      </c>
      <c r="L7" s="108">
        <v>4.8999999999999998E-4</v>
      </c>
      <c r="M7" s="21" t="str">
        <f>IF($E$6=2,"m","ft")</f>
        <v>ft</v>
      </c>
      <c r="N7" s="1"/>
      <c r="O7" s="5" t="s">
        <v>21</v>
      </c>
      <c r="P7" s="175"/>
      <c r="Q7" s="71" t="str">
        <f>IF($E$6=2,"°C","°F")</f>
        <v>°F</v>
      </c>
    </row>
    <row r="8" spans="1:22" ht="15" thickBot="1">
      <c r="C8" s="13"/>
      <c r="D8" s="1"/>
      <c r="E8" s="1"/>
      <c r="F8" s="1"/>
      <c r="G8" s="19"/>
      <c r="H8" s="4" t="s">
        <v>30</v>
      </c>
      <c r="I8" s="188">
        <v>7.4829359999999998E-2</v>
      </c>
      <c r="J8" s="21" t="str">
        <f>IF($E$6=2,"kg/m^3","lbm/ft^3")</f>
        <v>lbm/ft^3</v>
      </c>
      <c r="K8" s="1"/>
      <c r="L8" s="1"/>
      <c r="M8" s="1"/>
      <c r="N8" s="1"/>
      <c r="O8" s="1"/>
      <c r="P8" s="1"/>
      <c r="Q8" s="14"/>
    </row>
    <row r="9" spans="1:22" ht="15.6" thickTop="1" thickBot="1">
      <c r="C9" s="13"/>
      <c r="D9" s="1"/>
      <c r="E9" s="9"/>
      <c r="F9" s="1"/>
      <c r="G9" s="2"/>
      <c r="H9" s="2"/>
      <c r="I9" s="1"/>
      <c r="J9" s="1"/>
      <c r="K9" s="1"/>
      <c r="L9" s="1"/>
      <c r="M9" s="1"/>
      <c r="N9" s="1"/>
      <c r="O9" s="5" t="s">
        <v>22</v>
      </c>
      <c r="P9" s="175"/>
      <c r="Q9" s="71" t="str">
        <f>IF($E$6=2,"°C","°F")</f>
        <v>°F</v>
      </c>
    </row>
    <row r="10" spans="1:22" ht="15.6" thickTop="1" thickBot="1">
      <c r="C10" s="13"/>
      <c r="D10" s="1"/>
      <c r="E10" s="19"/>
      <c r="F10" s="19"/>
      <c r="G10" s="19"/>
      <c r="H10" s="5" t="s">
        <v>4</v>
      </c>
      <c r="I10" s="32">
        <v>0.22</v>
      </c>
      <c r="J10" s="7"/>
      <c r="K10" s="5" t="s">
        <v>115</v>
      </c>
      <c r="L10" s="32">
        <v>0.3</v>
      </c>
      <c r="M10" s="7" t="str">
        <f>IF($E$6=2,"Pa","inWC")</f>
        <v>inWC</v>
      </c>
      <c r="N10" s="1"/>
      <c r="O10" s="1"/>
      <c r="P10" s="1"/>
      <c r="Q10" s="14"/>
    </row>
    <row r="11" spans="1:22" ht="15" thickTop="1">
      <c r="C11" s="13"/>
      <c r="D11" s="1"/>
      <c r="E11" s="1"/>
      <c r="F11" s="1"/>
      <c r="G11" s="1"/>
      <c r="H11" s="5" t="s">
        <v>218</v>
      </c>
      <c r="I11" s="192">
        <v>0.1</v>
      </c>
      <c r="J11" s="1"/>
      <c r="K11" s="1"/>
      <c r="L11" s="1"/>
      <c r="M11" s="1"/>
      <c r="N11" s="1"/>
      <c r="O11" s="5" t="s">
        <v>23</v>
      </c>
      <c r="P11" s="175"/>
      <c r="Q11" s="71" t="str">
        <f>IF($E$6=2,"mm","in")</f>
        <v>in</v>
      </c>
    </row>
    <row r="12" spans="1:22" ht="15" thickBot="1">
      <c r="C12" s="189" t="s">
        <v>219</v>
      </c>
      <c r="D12" s="15"/>
      <c r="E12" s="15"/>
      <c r="F12" s="15"/>
      <c r="G12" s="15"/>
      <c r="H12" s="15"/>
      <c r="I12" s="15"/>
      <c r="J12" s="15"/>
      <c r="K12" s="15"/>
      <c r="L12" s="15"/>
      <c r="M12" s="15"/>
      <c r="N12" s="15"/>
      <c r="O12" s="15"/>
      <c r="P12" s="15"/>
      <c r="Q12" s="16"/>
    </row>
    <row r="13" spans="1:22" ht="15.6" thickTop="1" thickBot="1">
      <c r="A13" s="8"/>
      <c r="B13" s="8"/>
      <c r="C13" s="8"/>
      <c r="D13" s="8"/>
      <c r="E13" s="8"/>
      <c r="F13" s="8"/>
      <c r="G13" s="8"/>
      <c r="H13" s="8"/>
      <c r="I13" s="8"/>
      <c r="J13" s="8"/>
      <c r="K13" s="8"/>
      <c r="L13" s="8"/>
      <c r="M13" s="8"/>
      <c r="N13" s="8"/>
      <c r="O13" s="8"/>
      <c r="P13" s="8"/>
      <c r="Q13" s="8"/>
      <c r="R13" s="8"/>
      <c r="S13" s="8"/>
      <c r="T13" s="8"/>
      <c r="U13" s="8"/>
      <c r="V13" s="8"/>
    </row>
    <row r="14" spans="1:22" s="195" customFormat="1"/>
    <row r="15" spans="1:22" s="195" customFormat="1"/>
    <row r="16" spans="1:22" s="195" customFormat="1"/>
    <row r="17" spans="2:18" s="195" customFormat="1" ht="15" thickBot="1">
      <c r="B17" s="195" t="s">
        <v>280</v>
      </c>
    </row>
    <row r="18" spans="2:18" s="195" customFormat="1" ht="15.6" thickTop="1" thickBot="1">
      <c r="B18" s="219" t="s">
        <v>5</v>
      </c>
      <c r="C18" s="220"/>
      <c r="D18" s="220"/>
      <c r="E18" s="220"/>
      <c r="F18" s="220"/>
      <c r="G18" s="220"/>
      <c r="H18" s="220"/>
      <c r="I18" s="220"/>
      <c r="J18" s="220"/>
      <c r="K18" s="220"/>
      <c r="L18" s="220"/>
      <c r="M18" s="220"/>
      <c r="N18" s="220"/>
      <c r="O18" s="220"/>
      <c r="P18" s="220"/>
      <c r="Q18" s="220"/>
      <c r="R18" s="221"/>
    </row>
    <row r="19" spans="2:18" s="195" customFormat="1" ht="15.6" thickTop="1" thickBot="1">
      <c r="B19" s="219" t="s">
        <v>25</v>
      </c>
      <c r="C19" s="220"/>
      <c r="D19" s="220"/>
      <c r="E19" s="220"/>
      <c r="F19" s="220"/>
      <c r="G19" s="220"/>
      <c r="H19" s="221"/>
      <c r="I19" s="219" t="s">
        <v>17</v>
      </c>
      <c r="J19" s="220"/>
      <c r="K19" s="220"/>
      <c r="L19" s="220"/>
      <c r="M19" s="220"/>
      <c r="N19" s="220"/>
      <c r="O19" s="221"/>
      <c r="P19" s="219" t="s">
        <v>26</v>
      </c>
      <c r="Q19" s="220"/>
      <c r="R19" s="221"/>
    </row>
    <row r="20" spans="2:18" s="195" customFormat="1" ht="44.4" thickTop="1" thickBot="1">
      <c r="B20" s="17" t="s">
        <v>92</v>
      </c>
      <c r="C20" s="17" t="s">
        <v>6</v>
      </c>
      <c r="D20" s="17" t="s">
        <v>28</v>
      </c>
      <c r="E20" s="17" t="s">
        <v>7</v>
      </c>
      <c r="F20" s="17" t="s">
        <v>8</v>
      </c>
      <c r="G20" s="17" t="s">
        <v>18</v>
      </c>
      <c r="H20" s="17" t="s">
        <v>32</v>
      </c>
      <c r="I20" s="17" t="s">
        <v>27</v>
      </c>
      <c r="J20" s="17" t="s">
        <v>9</v>
      </c>
      <c r="K20" s="17" t="s">
        <v>10</v>
      </c>
      <c r="L20" s="17" t="s">
        <v>11</v>
      </c>
      <c r="M20" s="17" t="s">
        <v>12</v>
      </c>
      <c r="N20" s="17" t="s">
        <v>13</v>
      </c>
      <c r="O20" s="17" t="s">
        <v>14</v>
      </c>
      <c r="P20" s="17" t="s">
        <v>15</v>
      </c>
      <c r="Q20" s="17" t="s">
        <v>29</v>
      </c>
      <c r="R20" s="17" t="s">
        <v>16</v>
      </c>
    </row>
    <row r="21" spans="2:18" s="195" customFormat="1" ht="15.6" thickTop="1" thickBot="1">
      <c r="B21" s="20"/>
      <c r="C21" s="20" t="str">
        <f>IF($E$6=2,"m","ft")</f>
        <v>ft</v>
      </c>
      <c r="D21" s="20" t="str">
        <f>IF($E$6=2,"l/s","CFM")</f>
        <v>CFM</v>
      </c>
      <c r="E21" s="20" t="str">
        <f>IF($E$6=2,"mm","in")</f>
        <v>in</v>
      </c>
      <c r="F21" s="20" t="str">
        <f>IF($E$6=2,"mm","in")</f>
        <v>in</v>
      </c>
      <c r="G21" s="20"/>
      <c r="H21" s="20"/>
      <c r="I21" s="20" t="str">
        <f>IF($E$6=2,"m","ft")</f>
        <v>ft</v>
      </c>
      <c r="J21" s="20"/>
      <c r="K21" s="20" t="str">
        <f>IF($E$6=2,"m^2","ft^2")</f>
        <v>ft^2</v>
      </c>
      <c r="L21" s="20" t="str">
        <f>IF($E$6=2,"l/s","CFM")</f>
        <v>CFM</v>
      </c>
      <c r="M21" s="20" t="str">
        <f>IF($E$6=2,"m/s","ft/s")</f>
        <v>ft/s</v>
      </c>
      <c r="N21" s="20" t="str">
        <f>IF($E$6=2,"Pa","inWC")</f>
        <v>inWC</v>
      </c>
      <c r="O21" s="20" t="str">
        <f>IF($E$6=2,"Pa","inWC")</f>
        <v>inWC</v>
      </c>
      <c r="P21" s="20" t="str">
        <f>IF($E$6=2,"Pa","inWC")</f>
        <v>inWC</v>
      </c>
      <c r="Q21" s="20" t="str">
        <f>IF($E$6=2,"Pa","inWC")</f>
        <v>inWC</v>
      </c>
      <c r="R21" s="20" t="str">
        <f>IF($E$6=2,"Pa","inWC")</f>
        <v>inWC</v>
      </c>
    </row>
    <row r="22" spans="2:18" s="195" customFormat="1" ht="15.6" thickTop="1" thickBot="1">
      <c r="B22" s="27"/>
      <c r="C22" s="27">
        <f>SUM(C23:C37)</f>
        <v>0</v>
      </c>
      <c r="D22" s="27">
        <f>SUM(D23:D37)</f>
        <v>0</v>
      </c>
      <c r="E22" s="27"/>
      <c r="F22" s="27"/>
      <c r="G22" s="27" t="s">
        <v>31</v>
      </c>
      <c r="H22" s="27" t="s">
        <v>31</v>
      </c>
      <c r="I22" s="28"/>
      <c r="J22" s="28"/>
      <c r="K22" s="28">
        <f>SUM(K23:K37)</f>
        <v>0</v>
      </c>
      <c r="L22" s="27"/>
      <c r="M22" s="28"/>
      <c r="N22" s="28"/>
      <c r="O22" s="28"/>
      <c r="P22" s="28">
        <f>IF(INT(B23)=1,$L$10,IF(NOT(ISERROR(VLOOKUP(E17,B:P,15,FALSE))),VLOOKUP(E17,B:P,15,FALSE),""))</f>
        <v>0.3</v>
      </c>
      <c r="Q22" s="28"/>
      <c r="R22" s="28"/>
    </row>
    <row r="23" spans="2:18" s="195" customFormat="1" ht="15" thickTop="1">
      <c r="B23" s="178">
        <v>1.01</v>
      </c>
      <c r="C23" s="190"/>
      <c r="D23" s="176"/>
      <c r="E23" s="176"/>
      <c r="F23" s="176"/>
      <c r="G23" s="176"/>
      <c r="H23" s="176" t="str">
        <f ca="1">IF(G23="","",IF(AND(E23&lt;&gt;"",F23&lt;&gt;""),IFERROR(VLOOKUP(G23,OFFSET('Rectangular Duct Data'!$A$2,0,0,COUNTA('Round Duct Data'!C:C),2),2,FALSE),""),IFERROR(VLOOKUP(G23,OFFSET('Round Duct Data'!$A$3,0,0,COUNTA('Round Duct Data'!A:A),2),2,FALSE),"")))</f>
        <v/>
      </c>
      <c r="I23" s="179" t="str">
        <f>IF(E23&lt;&gt;"",IF(F23="",IF($E$6=2,E23/1000,E23),IF($E$6=2,(1.3*POWER((E23*F23),0.625)/POWER((E23+F23),0.25))/1000,(1.3*POWER((E23*F23),0.625)/POWER((E23+F23),0.25)))),"")</f>
        <v/>
      </c>
      <c r="J23" s="178"/>
      <c r="K23" s="179" t="str">
        <f>IF(I23&lt;&gt;"",IF(F23&lt;&gt;"",IF($E$6=1,(E23/12)*(F23/12),(E23/1000)*(F23/1000)),IF($E$6=1,PI()*0.25*(I23/12)^2,PI()*0.25*(I23)^2)),"")</f>
        <v/>
      </c>
      <c r="L23" s="180" t="str">
        <f>IF(D22=0,"",D22)</f>
        <v/>
      </c>
      <c r="M23" s="180" t="str">
        <f>IF(K23&lt;&gt;"",IF($E$6=2,L23/(ROUND(K23*(1000),1)),ROUND(L23/(K23),1)),"")</f>
        <v/>
      </c>
      <c r="N23" s="181" t="str">
        <f>IF(M23="","",IF($E$6=2,0.5*J23*$I$8*M23^2,((0.5*J23*$I$8*(M23/60)^2)/32.174)/5.1971))</f>
        <v/>
      </c>
      <c r="O23" s="181" t="str">
        <f>IF(M23&lt;&gt;"",IF($E$6=2,(0.109136*POWER((L23/1000),1.9))/(POWER(I23,5.02))*C23*($L$7*1000),0.11*(((12*$L$7)/I23)+(68/(8.56*I23*M23)))^0.25*((12*C23)/I23)*Q23),"")</f>
        <v/>
      </c>
      <c r="P23" s="179" t="str">
        <f>IF(N23&lt;&gt;"",P22-N23-O23,"")</f>
        <v/>
      </c>
      <c r="Q23" s="179" t="str">
        <f>IF(M23="","",IF($E$6=2,0.5*$I$8*M23^2,(0.5*$I$8*(M23/60)^2)/(32.174*5.1971)))</f>
        <v/>
      </c>
      <c r="R23" s="179" t="str">
        <f>IF(P23&lt;&gt;"",P23-Q23,"")</f>
        <v/>
      </c>
    </row>
    <row r="24" spans="2:18" s="195" customFormat="1">
      <c r="B24" s="182">
        <v>1.02</v>
      </c>
      <c r="C24" s="191"/>
      <c r="D24" s="177"/>
      <c r="E24" s="177"/>
      <c r="F24" s="177"/>
      <c r="G24" s="177"/>
      <c r="H24" s="177" t="str">
        <f ca="1">IF(G24="","",IF(AND(E24&lt;&gt;"",F24&lt;&gt;""),IFERROR(VLOOKUP(G24,OFFSET('Rectangular Duct Data'!$A$2,0,0,COUNTA('Round Duct Data'!C:C),2),2,FALSE),""),IFERROR(VLOOKUP(G24,OFFSET('Round Duct Data'!$A$3,0,0,COUNTA('Round Duct Data'!A:A),2),2,FALSE),"")))</f>
        <v/>
      </c>
      <c r="I24" s="183" t="str">
        <f>IF(E24&lt;&gt;"",IF(F24="",IF($E$6=2,E24/1000,E24),IF($E$6=2,(1.3*POWER((E24*F24),0.625)/POWER((E24+F24),0.25))/1000,(1.3*POWER((E24*F24),0.625)/POWER((E24+F24),0.25)))),"")</f>
        <v/>
      </c>
      <c r="J24" s="182"/>
      <c r="K24" s="183" t="str">
        <f>IF(I24&lt;&gt;"",IF(F24&lt;&gt;"",IF($E$6=1,(E24/12)*(F24/12),(E24/1000)*(F24/1000)),IF($E$6=1,PI()*0.25*(I24/12)^2,PI()*0.25*(I24)^2)),"")</f>
        <v/>
      </c>
      <c r="L24" s="184" t="str">
        <f>IF(AND(D24=0,E24=0),"",L23-D23)</f>
        <v/>
      </c>
      <c r="M24" s="184" t="str">
        <f>IF(K24&lt;&gt;"",IF($E$6=2,L24/(ROUND(K24*(1000),1)),ROUND(L24/(K24),)),"")</f>
        <v/>
      </c>
      <c r="N24" s="185" t="str">
        <f>IF(M24="","",IF($E$6=2,0.5*J24*$I$8*M24^2,((0.5*J24*$I$8*(M24/60)^2)/32.174)/5.1971))</f>
        <v/>
      </c>
      <c r="O24" s="185" t="str">
        <f>IF(M24&lt;&gt;"",IF($E$6=2,(0.109136*POWER((L24/1000),1.9))/(POWER(I24,5.02))*C24*($L$7*1000),0.11*(((12*$L$7)/I24)+(68/(8.56*I24*M24)))^0.25*((12*C24)/I24)*Q24),"")</f>
        <v/>
      </c>
      <c r="P24" s="183" t="str">
        <f t="shared" ref="P24:P37" si="0">IF(N24&lt;&gt;"",P23-N24-O24,"")</f>
        <v/>
      </c>
      <c r="Q24" s="183" t="str">
        <f>IF(M24="","",IF($E$6=2,0.5*$I$8*M24^2,(0.5*$I$8*(M24/60)^2)/(32.174*5.1971)))</f>
        <v/>
      </c>
      <c r="R24" s="183" t="str">
        <f>IF(Q24="","",P24-Q24)</f>
        <v/>
      </c>
    </row>
    <row r="25" spans="2:18" s="195" customFormat="1">
      <c r="B25" s="178">
        <v>1.03</v>
      </c>
      <c r="C25" s="190"/>
      <c r="D25" s="176"/>
      <c r="E25" s="176"/>
      <c r="F25" s="176"/>
      <c r="G25" s="176"/>
      <c r="H25" s="176" t="str">
        <f ca="1">IF(G25="","",IF(AND(E25&lt;&gt;"",F25&lt;&gt;""),IFERROR(VLOOKUP(G25,OFFSET('Rectangular Duct Data'!$A$2,0,0,COUNTA('Round Duct Data'!C:C),2),2,FALSE),""),IFERROR(VLOOKUP(G25,OFFSET('Round Duct Data'!$A$3,0,0,COUNTA('Round Duct Data'!A:A),2),2,FALSE),"")))</f>
        <v/>
      </c>
      <c r="I25" s="179" t="str">
        <f>IF(E25&lt;&gt;"",IF(F25="",IF($E$6=2,E25/1000,E25),IF($E$6=2,(1.3*POWER((E25*F25),0.625)/POWER((E25+F25),0.25))/1000,(1.3*POWER((E25*F25),0.625)/POWER((E25+F25),0.25)))),"")</f>
        <v/>
      </c>
      <c r="J25" s="178"/>
      <c r="K25" s="179" t="str">
        <f>IF(I25&lt;&gt;"",IF(F25&lt;&gt;"",IF($E$6=1,(E25/12)*(F25/12),(E25/1000)*(F25/1000)),IF($E$6=1,PI()*0.25*(I25/12)^2,PI()*0.25*(I25)^2)),"")</f>
        <v/>
      </c>
      <c r="L25" s="180" t="str">
        <f t="shared" ref="L25:L37" si="1">IF(AND(D25=0,E25=0),"",L24-D24)</f>
        <v/>
      </c>
      <c r="M25" s="180" t="str">
        <f t="shared" ref="M25:M37" si="2">IF(K25&lt;&gt;"",IF($E$6=2,L25/(ROUND(K25*(1000),1)),ROUND(L25/(K25),)),"")</f>
        <v/>
      </c>
      <c r="N25" s="181" t="str">
        <f>IF(M25="","",IF($E$6=2,0.5*J25*$I$8*M25^2,((0.5*J25*$I$8*(M25/60)^2)/32.174)/5.1971))</f>
        <v/>
      </c>
      <c r="O25" s="181" t="str">
        <f>IF(M25&lt;&gt;"",IF($E$6=2,(0.109136*POWER((L25/1000),1.9))/(POWER(I25,5.02))*C25*($L$7*1000),0.11*(((12*$L$7)/I25)+(68/(8.56*I25*M25)))^0.25*((12*C25)/I25)*Q25),"")</f>
        <v/>
      </c>
      <c r="P25" s="179" t="str">
        <f t="shared" si="0"/>
        <v/>
      </c>
      <c r="Q25" s="179" t="str">
        <f>IF(M25="","",IF($E$6=2,0.5*$I$8*M25^2,(0.5*$I$8*(M25/60)^2)/(32.174*5.1971)))</f>
        <v/>
      </c>
      <c r="R25" s="179" t="str">
        <f>IF(Q25="","",P25-Q25)</f>
        <v/>
      </c>
    </row>
    <row r="26" spans="2:18" s="195" customFormat="1">
      <c r="B26" s="182">
        <v>1.04</v>
      </c>
      <c r="C26" s="191"/>
      <c r="D26" s="177"/>
      <c r="E26" s="177"/>
      <c r="F26" s="177"/>
      <c r="G26" s="177"/>
      <c r="H26" s="177" t="str">
        <f ca="1">IF(G26="","",IF(AND(E26&lt;&gt;"",F26&lt;&gt;""),IFERROR(VLOOKUP(G26,OFFSET('Rectangular Duct Data'!$A$2,0,0,COUNTA('Round Duct Data'!C:C),2),2,FALSE),""),IFERROR(VLOOKUP(G26,OFFSET('Round Duct Data'!$A$3,0,0,COUNTA('Round Duct Data'!A:A),2),2,FALSE),"")))</f>
        <v/>
      </c>
      <c r="I26" s="183" t="str">
        <f>IF(E26&lt;&gt;"",IF(F26="",IF($E$6=2,E26/1000,E26),IF($E$6=2,(1.3*POWER((E26*F26),0.625)/POWER((E26+F26),0.25))/1000,(1.3*POWER((E26*F26),0.625)/POWER((E26+F26),0.25)))),"")</f>
        <v/>
      </c>
      <c r="J26" s="182"/>
      <c r="K26" s="183" t="str">
        <f>IF(I26&lt;&gt;"",IF(F26&lt;&gt;"",IF($E$6=1,(E26/12)*(F26/12),(E26/1000)*(F26/1000)),IF($E$6=1,PI()*0.25*(I26/12)^2,PI()*0.25*(I26)^2)),"")</f>
        <v/>
      </c>
      <c r="L26" s="184" t="str">
        <f t="shared" si="1"/>
        <v/>
      </c>
      <c r="M26" s="184" t="str">
        <f t="shared" si="2"/>
        <v/>
      </c>
      <c r="N26" s="185" t="str">
        <f>IF(M26="","",IF($E$6=2,0.5*J26*$I$8*M26^2,((0.5*J26*$I$8*(M26/60)^2)/32.174)/5.1971))</f>
        <v/>
      </c>
      <c r="O26" s="185" t="str">
        <f>IF(M26&lt;&gt;"",IF($E$6=2,(0.109136*POWER((L26/1000),1.9))/(POWER(I26,5.02))*C26*($L$7*1000),0.11*(((12*$L$7)/I26)+(68/(8.56*I26*M26)))^0.25*((12*C26)/I26)*Q26),"")</f>
        <v/>
      </c>
      <c r="P26" s="183" t="str">
        <f t="shared" si="0"/>
        <v/>
      </c>
      <c r="Q26" s="183" t="str">
        <f>IF(M26="","",IF($E$6=2,0.5*$I$8*M26^2,(0.5*$I$8*(M26/60)^2)/(32.174*5.1971)))</f>
        <v/>
      </c>
      <c r="R26" s="183" t="str">
        <f>IF(Q26="","",P26-Q26)</f>
        <v/>
      </c>
    </row>
    <row r="27" spans="2:18" s="195" customFormat="1">
      <c r="B27" s="178">
        <v>1.05</v>
      </c>
      <c r="C27" s="190"/>
      <c r="D27" s="176"/>
      <c r="E27" s="176"/>
      <c r="F27" s="176"/>
      <c r="G27" s="176"/>
      <c r="H27" s="176" t="str">
        <f ca="1">IF(G27="","",IF(AND(E27&lt;&gt;"",F27&lt;&gt;""),IFERROR(VLOOKUP(G27,OFFSET('Rectangular Duct Data'!$A$2,0,0,COUNTA('Round Duct Data'!C:C),2),2,FALSE),""),IFERROR(VLOOKUP(G27,OFFSET('Round Duct Data'!$A$3,0,0,COUNTA('Round Duct Data'!A:A),2),2,FALSE),"")))</f>
        <v/>
      </c>
      <c r="I27" s="179" t="str">
        <f t="shared" ref="I27:I37" si="3">IF(E27&lt;&gt;"",IF(F27="",IF($E$6=2,E27/1000,E27),IF($E$6=2,(1.3*POWER((E27*F27),0.625)/POWER((E27+F27),0.25))/1000,(1.3*POWER((E27*F27),0.625)/POWER((E27+F27),0.25)))),"")</f>
        <v/>
      </c>
      <c r="J27" s="178"/>
      <c r="K27" s="179" t="str">
        <f t="shared" ref="K27:K37" si="4">IF(I27&lt;&gt;"",IF(F27&lt;&gt;"",IF($E$6=1,(E27/12)*(F27/12),(E27/1000)*(F27/1000)),IF($E$6=1,PI()*0.25*(I27/12)^2,PI()*0.25*(I27)^2)),"")</f>
        <v/>
      </c>
      <c r="L27" s="180" t="str">
        <f t="shared" si="1"/>
        <v/>
      </c>
      <c r="M27" s="180" t="str">
        <f t="shared" si="2"/>
        <v/>
      </c>
      <c r="N27" s="181" t="str">
        <f t="shared" ref="N27:N37" si="5">IF(M27="","",IF($E$6=2,0.5*J27*$I$8*M27^2,((0.5*J27*$I$8*(M27/60)^2)/32.174)/5.1971))</f>
        <v/>
      </c>
      <c r="O27" s="181" t="str">
        <f t="shared" ref="O27:O37" si="6">IF(M27&lt;&gt;"",IF($E$6=2,(0.109136*POWER((L27/1000),1.9))/(POWER(I27,5.02))*C27*($L$7*1000),0.11*(((12*$L$7)/I27)+(68/(8.56*I27*M27)))^0.25*((12*C27)/I27)*Q27),"")</f>
        <v/>
      </c>
      <c r="P27" s="179" t="str">
        <f t="shared" si="0"/>
        <v/>
      </c>
      <c r="Q27" s="179" t="str">
        <f t="shared" ref="Q27:Q37" si="7">IF(M27="","",IF($E$6=2,0.5*$I$8*M27^2,(0.5*$I$8*(M27/60)^2)/(32.174*5.1971)))</f>
        <v/>
      </c>
      <c r="R27" s="179" t="str">
        <f t="shared" ref="R27:R37" si="8">IF(Q27="","",P27-Q27)</f>
        <v/>
      </c>
    </row>
    <row r="28" spans="2:18" s="195" customFormat="1">
      <c r="B28" s="182">
        <v>1.06</v>
      </c>
      <c r="C28" s="191"/>
      <c r="D28" s="177"/>
      <c r="E28" s="177"/>
      <c r="F28" s="177"/>
      <c r="G28" s="177"/>
      <c r="H28" s="177" t="str">
        <f ca="1">IF(G28="","",IF(AND(E28&lt;&gt;"",F28&lt;&gt;""),IFERROR(VLOOKUP(G28,OFFSET('Rectangular Duct Data'!$A$2,0,0,COUNTA('Round Duct Data'!C:C),2),2,FALSE),""),IFERROR(VLOOKUP(G28,OFFSET('Round Duct Data'!$A$3,0,0,COUNTA('Round Duct Data'!A:A),2),2,FALSE),"")))</f>
        <v/>
      </c>
      <c r="I28" s="183" t="str">
        <f t="shared" si="3"/>
        <v/>
      </c>
      <c r="J28" s="182"/>
      <c r="K28" s="183" t="str">
        <f t="shared" si="4"/>
        <v/>
      </c>
      <c r="L28" s="184" t="str">
        <f t="shared" si="1"/>
        <v/>
      </c>
      <c r="M28" s="184" t="str">
        <f t="shared" si="2"/>
        <v/>
      </c>
      <c r="N28" s="185" t="str">
        <f t="shared" si="5"/>
        <v/>
      </c>
      <c r="O28" s="185" t="str">
        <f t="shared" si="6"/>
        <v/>
      </c>
      <c r="P28" s="183" t="str">
        <f t="shared" si="0"/>
        <v/>
      </c>
      <c r="Q28" s="183" t="str">
        <f t="shared" si="7"/>
        <v/>
      </c>
      <c r="R28" s="183" t="str">
        <f t="shared" si="8"/>
        <v/>
      </c>
    </row>
    <row r="29" spans="2:18" s="195" customFormat="1">
      <c r="B29" s="178">
        <v>1.07</v>
      </c>
      <c r="C29" s="190"/>
      <c r="D29" s="176"/>
      <c r="E29" s="176"/>
      <c r="F29" s="176"/>
      <c r="G29" s="176"/>
      <c r="H29" s="176" t="str">
        <f ca="1">IF(G29="","",IF(AND(E29&lt;&gt;"",F29&lt;&gt;""),IFERROR(VLOOKUP(G29,OFFSET('Rectangular Duct Data'!$A$2,0,0,COUNTA('Round Duct Data'!C:C),2),2,FALSE),""),IFERROR(VLOOKUP(G29,OFFSET('Round Duct Data'!$A$3,0,0,COUNTA('Round Duct Data'!A:A),2),2,FALSE),"")))</f>
        <v/>
      </c>
      <c r="I29" s="179" t="str">
        <f t="shared" si="3"/>
        <v/>
      </c>
      <c r="J29" s="178"/>
      <c r="K29" s="179" t="str">
        <f t="shared" si="4"/>
        <v/>
      </c>
      <c r="L29" s="180" t="str">
        <f t="shared" si="1"/>
        <v/>
      </c>
      <c r="M29" s="180" t="str">
        <f t="shared" si="2"/>
        <v/>
      </c>
      <c r="N29" s="181" t="str">
        <f t="shared" si="5"/>
        <v/>
      </c>
      <c r="O29" s="181" t="str">
        <f t="shared" si="6"/>
        <v/>
      </c>
      <c r="P29" s="179" t="str">
        <f t="shared" si="0"/>
        <v/>
      </c>
      <c r="Q29" s="179" t="str">
        <f t="shared" si="7"/>
        <v/>
      </c>
      <c r="R29" s="179" t="str">
        <f t="shared" si="8"/>
        <v/>
      </c>
    </row>
    <row r="30" spans="2:18" s="195" customFormat="1">
      <c r="B30" s="182">
        <v>1.08</v>
      </c>
      <c r="C30" s="191"/>
      <c r="D30" s="177"/>
      <c r="E30" s="177"/>
      <c r="F30" s="177"/>
      <c r="G30" s="177"/>
      <c r="H30" s="177" t="str">
        <f ca="1">IF(G30="","",IF(AND(E30&lt;&gt;"",F30&lt;&gt;""),IFERROR(VLOOKUP(G30,OFFSET('Rectangular Duct Data'!$A$2,0,0,COUNTA('Round Duct Data'!C:C),2),2,FALSE),""),IFERROR(VLOOKUP(G30,OFFSET('Round Duct Data'!$A$3,0,0,COUNTA('Round Duct Data'!A:A),2),2,FALSE),"")))</f>
        <v/>
      </c>
      <c r="I30" s="183" t="str">
        <f t="shared" si="3"/>
        <v/>
      </c>
      <c r="J30" s="182"/>
      <c r="K30" s="183" t="str">
        <f t="shared" si="4"/>
        <v/>
      </c>
      <c r="L30" s="184" t="str">
        <f t="shared" si="1"/>
        <v/>
      </c>
      <c r="M30" s="184" t="str">
        <f t="shared" si="2"/>
        <v/>
      </c>
      <c r="N30" s="185" t="str">
        <f t="shared" si="5"/>
        <v/>
      </c>
      <c r="O30" s="185" t="str">
        <f t="shared" si="6"/>
        <v/>
      </c>
      <c r="P30" s="183" t="str">
        <f t="shared" si="0"/>
        <v/>
      </c>
      <c r="Q30" s="183" t="str">
        <f t="shared" si="7"/>
        <v/>
      </c>
      <c r="R30" s="183" t="str">
        <f t="shared" si="8"/>
        <v/>
      </c>
    </row>
    <row r="31" spans="2:18" s="195" customFormat="1">
      <c r="B31" s="178">
        <v>1.0900000000000001</v>
      </c>
      <c r="C31" s="190"/>
      <c r="D31" s="176"/>
      <c r="E31" s="176"/>
      <c r="F31" s="176"/>
      <c r="G31" s="176"/>
      <c r="H31" s="176" t="str">
        <f ca="1">IF(G31="","",IF(AND(E31&lt;&gt;"",F31&lt;&gt;""),IFERROR(VLOOKUP(G31,OFFSET('Rectangular Duct Data'!$A$2,0,0,COUNTA('Round Duct Data'!C:C),2),2,FALSE),""),IFERROR(VLOOKUP(G31,OFFSET('Round Duct Data'!$A$3,0,0,COUNTA('Round Duct Data'!A:A),2),2,FALSE),"")))</f>
        <v/>
      </c>
      <c r="I31" s="179" t="str">
        <f t="shared" si="3"/>
        <v/>
      </c>
      <c r="J31" s="178"/>
      <c r="K31" s="179" t="str">
        <f t="shared" si="4"/>
        <v/>
      </c>
      <c r="L31" s="180" t="str">
        <f t="shared" si="1"/>
        <v/>
      </c>
      <c r="M31" s="180" t="str">
        <f t="shared" si="2"/>
        <v/>
      </c>
      <c r="N31" s="181" t="str">
        <f t="shared" si="5"/>
        <v/>
      </c>
      <c r="O31" s="181" t="str">
        <f t="shared" si="6"/>
        <v/>
      </c>
      <c r="P31" s="179" t="str">
        <f t="shared" si="0"/>
        <v/>
      </c>
      <c r="Q31" s="179" t="str">
        <f t="shared" si="7"/>
        <v/>
      </c>
      <c r="R31" s="179" t="str">
        <f t="shared" si="8"/>
        <v/>
      </c>
    </row>
    <row r="32" spans="2:18" s="195" customFormat="1">
      <c r="B32" s="182">
        <v>1.1000000000000001</v>
      </c>
      <c r="C32" s="191"/>
      <c r="D32" s="177"/>
      <c r="E32" s="177"/>
      <c r="F32" s="177"/>
      <c r="G32" s="177"/>
      <c r="H32" s="177" t="str">
        <f ca="1">IF(G32="","",IF(AND(E32&lt;&gt;"",F32&lt;&gt;""),IFERROR(VLOOKUP(G32,OFFSET('Rectangular Duct Data'!$A$2,0,0,COUNTA('Round Duct Data'!C:C),2),2,FALSE),""),IFERROR(VLOOKUP(G32,OFFSET('Round Duct Data'!$A$3,0,0,COUNTA('Round Duct Data'!A:A),2),2,FALSE),"")))</f>
        <v/>
      </c>
      <c r="I32" s="183" t="str">
        <f t="shared" si="3"/>
        <v/>
      </c>
      <c r="J32" s="182"/>
      <c r="K32" s="183" t="str">
        <f t="shared" si="4"/>
        <v/>
      </c>
      <c r="L32" s="184" t="str">
        <f t="shared" si="1"/>
        <v/>
      </c>
      <c r="M32" s="184" t="str">
        <f t="shared" si="2"/>
        <v/>
      </c>
      <c r="N32" s="185" t="str">
        <f t="shared" si="5"/>
        <v/>
      </c>
      <c r="O32" s="185" t="str">
        <f t="shared" si="6"/>
        <v/>
      </c>
      <c r="P32" s="183" t="str">
        <f t="shared" si="0"/>
        <v/>
      </c>
      <c r="Q32" s="183" t="str">
        <f t="shared" si="7"/>
        <v/>
      </c>
      <c r="R32" s="183" t="str">
        <f t="shared" si="8"/>
        <v/>
      </c>
    </row>
    <row r="33" spans="2:18" s="195" customFormat="1">
      <c r="B33" s="178">
        <v>1.1100000000000001</v>
      </c>
      <c r="C33" s="190"/>
      <c r="D33" s="176"/>
      <c r="E33" s="176"/>
      <c r="F33" s="176"/>
      <c r="G33" s="176"/>
      <c r="H33" s="176" t="str">
        <f ca="1">IF(G33="","",IF(AND(E33&lt;&gt;"",F33&lt;&gt;""),IFERROR(VLOOKUP(G33,OFFSET('Rectangular Duct Data'!$A$2,0,0,COUNTA('Round Duct Data'!C:C),2),2,FALSE),""),IFERROR(VLOOKUP(G33,OFFSET('Round Duct Data'!$A$3,0,0,COUNTA('Round Duct Data'!A:A),2),2,FALSE),"")))</f>
        <v/>
      </c>
      <c r="I33" s="179" t="str">
        <f t="shared" si="3"/>
        <v/>
      </c>
      <c r="J33" s="178"/>
      <c r="K33" s="179" t="str">
        <f t="shared" si="4"/>
        <v/>
      </c>
      <c r="L33" s="180" t="str">
        <f t="shared" si="1"/>
        <v/>
      </c>
      <c r="M33" s="180" t="str">
        <f t="shared" si="2"/>
        <v/>
      </c>
      <c r="N33" s="181" t="str">
        <f t="shared" si="5"/>
        <v/>
      </c>
      <c r="O33" s="181" t="str">
        <f t="shared" si="6"/>
        <v/>
      </c>
      <c r="P33" s="179" t="str">
        <f t="shared" si="0"/>
        <v/>
      </c>
      <c r="Q33" s="179" t="str">
        <f t="shared" si="7"/>
        <v/>
      </c>
      <c r="R33" s="179" t="str">
        <f t="shared" si="8"/>
        <v/>
      </c>
    </row>
    <row r="34" spans="2:18" s="195" customFormat="1">
      <c r="B34" s="182">
        <v>1.1200000000000001</v>
      </c>
      <c r="C34" s="191"/>
      <c r="D34" s="177"/>
      <c r="E34" s="177"/>
      <c r="F34" s="177"/>
      <c r="G34" s="177"/>
      <c r="H34" s="177" t="str">
        <f ca="1">IF(G34="","",IF(AND(E34&lt;&gt;"",F34&lt;&gt;""),IFERROR(VLOOKUP(G34,OFFSET('Rectangular Duct Data'!$A$2,0,0,COUNTA('Round Duct Data'!C:C),2),2,FALSE),""),IFERROR(VLOOKUP(G34,OFFSET('Round Duct Data'!$A$3,0,0,COUNTA('Round Duct Data'!A:A),2),2,FALSE),"")))</f>
        <v/>
      </c>
      <c r="I34" s="183" t="str">
        <f t="shared" si="3"/>
        <v/>
      </c>
      <c r="J34" s="182"/>
      <c r="K34" s="183" t="str">
        <f t="shared" si="4"/>
        <v/>
      </c>
      <c r="L34" s="184" t="str">
        <f t="shared" si="1"/>
        <v/>
      </c>
      <c r="M34" s="184" t="str">
        <f t="shared" si="2"/>
        <v/>
      </c>
      <c r="N34" s="185" t="str">
        <f t="shared" si="5"/>
        <v/>
      </c>
      <c r="O34" s="185" t="str">
        <f t="shared" si="6"/>
        <v/>
      </c>
      <c r="P34" s="183" t="str">
        <f t="shared" si="0"/>
        <v/>
      </c>
      <c r="Q34" s="183" t="str">
        <f t="shared" si="7"/>
        <v/>
      </c>
      <c r="R34" s="183" t="str">
        <f t="shared" si="8"/>
        <v/>
      </c>
    </row>
    <row r="35" spans="2:18" s="195" customFormat="1">
      <c r="B35" s="178">
        <v>1.1299999999999999</v>
      </c>
      <c r="C35" s="190"/>
      <c r="D35" s="176"/>
      <c r="E35" s="176"/>
      <c r="F35" s="176"/>
      <c r="G35" s="176"/>
      <c r="H35" s="176" t="str">
        <f ca="1">IF(G35="","",IF(AND(E35&lt;&gt;"",F35&lt;&gt;""),IFERROR(VLOOKUP(G35,OFFSET('Rectangular Duct Data'!$A$2,0,0,COUNTA('Round Duct Data'!C:C),2),2,FALSE),""),IFERROR(VLOOKUP(G35,OFFSET('Round Duct Data'!$A$3,0,0,COUNTA('Round Duct Data'!A:A),2),2,FALSE),"")))</f>
        <v/>
      </c>
      <c r="I35" s="179" t="str">
        <f t="shared" si="3"/>
        <v/>
      </c>
      <c r="J35" s="178"/>
      <c r="K35" s="179" t="str">
        <f t="shared" si="4"/>
        <v/>
      </c>
      <c r="L35" s="180" t="str">
        <f t="shared" si="1"/>
        <v/>
      </c>
      <c r="M35" s="180" t="str">
        <f t="shared" si="2"/>
        <v/>
      </c>
      <c r="N35" s="181" t="str">
        <f t="shared" si="5"/>
        <v/>
      </c>
      <c r="O35" s="181" t="str">
        <f t="shared" si="6"/>
        <v/>
      </c>
      <c r="P35" s="179" t="str">
        <f t="shared" si="0"/>
        <v/>
      </c>
      <c r="Q35" s="179" t="str">
        <f t="shared" si="7"/>
        <v/>
      </c>
      <c r="R35" s="179" t="str">
        <f t="shared" si="8"/>
        <v/>
      </c>
    </row>
    <row r="36" spans="2:18" s="195" customFormat="1">
      <c r="B36" s="182">
        <v>1.1400000000000001</v>
      </c>
      <c r="C36" s="191"/>
      <c r="D36" s="177"/>
      <c r="E36" s="177"/>
      <c r="F36" s="177"/>
      <c r="G36" s="177"/>
      <c r="H36" s="177" t="str">
        <f ca="1">IF(G36="","",IF(AND(E36&lt;&gt;"",F36&lt;&gt;""),IFERROR(VLOOKUP(G36,OFFSET('Rectangular Duct Data'!$A$2,0,0,COUNTA('Round Duct Data'!C:C),2),2,FALSE),""),IFERROR(VLOOKUP(G36,OFFSET('Round Duct Data'!$A$3,0,0,COUNTA('Round Duct Data'!A:A),2),2,FALSE),"")))</f>
        <v/>
      </c>
      <c r="I36" s="183" t="str">
        <f t="shared" si="3"/>
        <v/>
      </c>
      <c r="J36" s="182"/>
      <c r="K36" s="183" t="str">
        <f t="shared" si="4"/>
        <v/>
      </c>
      <c r="L36" s="184" t="str">
        <f t="shared" si="1"/>
        <v/>
      </c>
      <c r="M36" s="184" t="str">
        <f t="shared" si="2"/>
        <v/>
      </c>
      <c r="N36" s="185" t="str">
        <f t="shared" si="5"/>
        <v/>
      </c>
      <c r="O36" s="185" t="str">
        <f t="shared" si="6"/>
        <v/>
      </c>
      <c r="P36" s="183" t="str">
        <f t="shared" si="0"/>
        <v/>
      </c>
      <c r="Q36" s="183" t="str">
        <f t="shared" si="7"/>
        <v/>
      </c>
      <c r="R36" s="183" t="str">
        <f t="shared" si="8"/>
        <v/>
      </c>
    </row>
    <row r="37" spans="2:18" s="195" customFormat="1">
      <c r="B37" s="178">
        <v>1.1499999999999999</v>
      </c>
      <c r="C37" s="190"/>
      <c r="D37" s="176"/>
      <c r="E37" s="176"/>
      <c r="F37" s="176"/>
      <c r="G37" s="176"/>
      <c r="H37" s="176" t="str">
        <f ca="1">IF(G37="","",IF(AND(E37&lt;&gt;"",F37&lt;&gt;""),IFERROR(VLOOKUP(G37,OFFSET('Rectangular Duct Data'!$A$2,0,0,COUNTA('Round Duct Data'!C:C),2),2,FALSE),""),IFERROR(VLOOKUP(G37,OFFSET('Round Duct Data'!$A$3,0,0,COUNTA('Round Duct Data'!A:A),2),2,FALSE),"")))</f>
        <v/>
      </c>
      <c r="I37" s="179" t="str">
        <f t="shared" si="3"/>
        <v/>
      </c>
      <c r="J37" s="178"/>
      <c r="K37" s="179" t="str">
        <f t="shared" si="4"/>
        <v/>
      </c>
      <c r="L37" s="180" t="str">
        <f t="shared" si="1"/>
        <v/>
      </c>
      <c r="M37" s="180" t="str">
        <f t="shared" si="2"/>
        <v/>
      </c>
      <c r="N37" s="181" t="str">
        <f t="shared" si="5"/>
        <v/>
      </c>
      <c r="O37" s="181" t="str">
        <f t="shared" si="6"/>
        <v/>
      </c>
      <c r="P37" s="179" t="str">
        <f t="shared" si="0"/>
        <v/>
      </c>
      <c r="Q37" s="179" t="str">
        <f t="shared" si="7"/>
        <v/>
      </c>
      <c r="R37" s="179" t="str">
        <f t="shared" si="8"/>
        <v/>
      </c>
    </row>
    <row r="38" spans="2:18" s="195" customFormat="1"/>
    <row r="39" spans="2:18" s="195" customFormat="1"/>
    <row r="40" spans="2:18" s="195" customFormat="1"/>
    <row r="41" spans="2:18" s="195" customFormat="1"/>
    <row r="42" spans="2:18" s="195" customFormat="1"/>
    <row r="43" spans="2:18" s="195" customFormat="1"/>
    <row r="44" spans="2:18" s="195" customFormat="1"/>
    <row r="45" spans="2:18" s="195" customFormat="1"/>
    <row r="46" spans="2:18" s="195" customFormat="1"/>
    <row r="47" spans="2:18" s="195" customFormat="1"/>
    <row r="48" spans="2:18" s="195" customFormat="1"/>
    <row r="49" s="195" customFormat="1"/>
    <row r="50" s="195" customFormat="1"/>
    <row r="51" s="195" customFormat="1"/>
    <row r="52" s="195" customFormat="1"/>
    <row r="53" s="195" customFormat="1"/>
    <row r="54" s="195" customFormat="1"/>
    <row r="55" s="195" customFormat="1"/>
    <row r="56" s="195" customFormat="1"/>
    <row r="57" s="195" customFormat="1"/>
    <row r="58" s="195" customFormat="1"/>
    <row r="59" s="195" customFormat="1"/>
    <row r="60" s="195" customFormat="1"/>
    <row r="61" s="195" customFormat="1"/>
    <row r="62" s="195" customFormat="1"/>
    <row r="63" s="195" customFormat="1"/>
    <row r="64" s="195" customFormat="1"/>
    <row r="65" s="195" customFormat="1"/>
    <row r="66" s="195" customFormat="1"/>
    <row r="67" s="195" customFormat="1"/>
    <row r="68" s="195" customFormat="1"/>
    <row r="69" s="195" customFormat="1"/>
    <row r="70" s="195" customFormat="1"/>
    <row r="71" s="195" customFormat="1"/>
    <row r="72" s="195" customFormat="1"/>
    <row r="73" s="195" customFormat="1"/>
    <row r="74" s="195" customFormat="1"/>
    <row r="75" s="195" customFormat="1"/>
    <row r="76" s="195" customFormat="1"/>
    <row r="77" s="195" customFormat="1"/>
    <row r="78" s="195" customFormat="1"/>
    <row r="79" s="195" customFormat="1"/>
    <row r="80"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row r="115" s="195" customFormat="1"/>
    <row r="116" s="195" customFormat="1"/>
    <row r="117" s="195" customFormat="1"/>
    <row r="118" s="195" customFormat="1"/>
    <row r="119" s="195" customFormat="1"/>
    <row r="120" s="195" customFormat="1"/>
    <row r="121" s="195" customFormat="1"/>
    <row r="122" s="195" customFormat="1"/>
    <row r="123" s="195" customFormat="1"/>
    <row r="124" s="195" customFormat="1"/>
    <row r="125" s="195" customFormat="1"/>
    <row r="126" s="195" customFormat="1"/>
    <row r="127" s="195" customFormat="1"/>
    <row r="128" s="195" customFormat="1"/>
    <row r="129" s="195" customFormat="1"/>
    <row r="130" s="195" customFormat="1"/>
    <row r="131" s="195" customFormat="1"/>
    <row r="132" s="195" customFormat="1"/>
    <row r="133" s="195" customFormat="1"/>
    <row r="134" s="195" customFormat="1"/>
    <row r="135" s="195" customFormat="1"/>
    <row r="136" s="195" customFormat="1"/>
    <row r="137" s="195" customFormat="1"/>
    <row r="138" s="195" customFormat="1"/>
    <row r="139" s="195" customFormat="1"/>
    <row r="140" s="195" customFormat="1"/>
    <row r="141" s="195" customFormat="1"/>
    <row r="142" s="195" customFormat="1"/>
    <row r="143" s="195" customFormat="1"/>
    <row r="144" s="195" customFormat="1"/>
    <row r="145" s="195" customFormat="1"/>
    <row r="146" s="195" customFormat="1"/>
    <row r="147" s="195" customFormat="1"/>
    <row r="148" s="195" customFormat="1"/>
    <row r="149" s="195" customFormat="1"/>
    <row r="150" s="195" customFormat="1"/>
    <row r="151" s="195" customFormat="1"/>
    <row r="152" s="195" customFormat="1"/>
    <row r="153" s="195" customFormat="1"/>
    <row r="154" s="195" customFormat="1"/>
    <row r="155" s="195" customFormat="1"/>
    <row r="156" s="195" customFormat="1"/>
    <row r="157" s="195" customFormat="1"/>
    <row r="158" s="195" customFormat="1"/>
    <row r="159" s="195" customFormat="1"/>
    <row r="160" s="195" customFormat="1"/>
    <row r="161" s="195" customFormat="1"/>
    <row r="162" s="195" customFormat="1"/>
    <row r="163" s="195" customFormat="1"/>
    <row r="164" s="195" customFormat="1"/>
    <row r="165" s="195" customFormat="1"/>
    <row r="166" s="195" customFormat="1"/>
    <row r="167" s="195" customFormat="1"/>
    <row r="168" s="195" customFormat="1"/>
    <row r="169" s="195" customFormat="1"/>
    <row r="170" s="195" customFormat="1"/>
    <row r="171" s="195" customFormat="1"/>
    <row r="172" s="195" customFormat="1"/>
    <row r="173" s="195" customFormat="1"/>
    <row r="174" s="195" customFormat="1"/>
    <row r="175" s="195" customFormat="1"/>
    <row r="176" s="195" customFormat="1"/>
    <row r="177" s="195" customFormat="1"/>
    <row r="178" s="195" customFormat="1"/>
    <row r="179" s="195" customFormat="1"/>
    <row r="180" s="195" customFormat="1"/>
    <row r="181" s="195" customFormat="1"/>
    <row r="182" s="195" customFormat="1"/>
    <row r="183" s="195" customFormat="1"/>
    <row r="184" s="195" customFormat="1"/>
    <row r="185" s="195" customFormat="1"/>
    <row r="186" s="195" customFormat="1"/>
    <row r="187" s="195" customFormat="1"/>
    <row r="188" s="195" customFormat="1"/>
    <row r="189" s="195" customFormat="1"/>
    <row r="190" s="195" customFormat="1"/>
    <row r="191" s="195" customFormat="1"/>
    <row r="192" s="195" customFormat="1"/>
    <row r="193" s="195" customFormat="1"/>
    <row r="194" s="195" customFormat="1"/>
    <row r="195" s="195" customFormat="1"/>
    <row r="196" s="195" customFormat="1"/>
    <row r="197" s="195" customFormat="1"/>
    <row r="198" s="195" customFormat="1"/>
    <row r="199" s="195" customFormat="1"/>
    <row r="200" s="195" customFormat="1"/>
    <row r="201" s="195" customFormat="1"/>
    <row r="202" s="195" customFormat="1"/>
    <row r="203" s="195" customFormat="1"/>
    <row r="204" s="195" customFormat="1"/>
    <row r="205" s="195" customFormat="1"/>
    <row r="206" s="195" customFormat="1"/>
    <row r="207" s="195" customFormat="1"/>
    <row r="208" s="195" customFormat="1"/>
    <row r="209" s="195" customFormat="1"/>
    <row r="210" s="195" customFormat="1"/>
    <row r="211" s="195" customFormat="1"/>
    <row r="212" s="195" customFormat="1"/>
    <row r="213" s="195" customFormat="1"/>
    <row r="214" s="195" customFormat="1"/>
    <row r="215" s="195" customFormat="1"/>
    <row r="216" s="195" customFormat="1"/>
    <row r="217" s="195" customFormat="1"/>
    <row r="218" s="195" customFormat="1"/>
    <row r="219" s="195" customFormat="1"/>
    <row r="220" s="195" customFormat="1"/>
    <row r="221" s="195" customFormat="1"/>
    <row r="222" s="195" customFormat="1"/>
    <row r="223" s="195" customFormat="1"/>
    <row r="224" s="195" customFormat="1"/>
    <row r="225" s="195" customFormat="1"/>
    <row r="226" s="195" customFormat="1"/>
    <row r="227" s="195" customFormat="1"/>
    <row r="228" s="195" customFormat="1"/>
    <row r="229" s="195" customFormat="1"/>
    <row r="230" s="195" customFormat="1"/>
    <row r="231" s="195" customFormat="1"/>
    <row r="232" s="195" customFormat="1"/>
    <row r="233" s="195" customFormat="1"/>
    <row r="234" s="195" customFormat="1"/>
    <row r="235" s="195" customFormat="1"/>
    <row r="236" s="195" customFormat="1"/>
    <row r="237" s="195" customFormat="1"/>
    <row r="238" s="195" customFormat="1"/>
    <row r="239" s="195" customFormat="1"/>
    <row r="240" s="195" customFormat="1"/>
    <row r="241" s="195" customFormat="1"/>
    <row r="242" s="195" customFormat="1"/>
    <row r="243" s="195" customFormat="1"/>
    <row r="244" s="195" customFormat="1"/>
    <row r="245" s="195" customFormat="1"/>
    <row r="246" s="195" customFormat="1"/>
    <row r="247" s="195" customFormat="1"/>
    <row r="248" s="195" customFormat="1"/>
    <row r="249" s="195" customFormat="1"/>
    <row r="250" s="195" customFormat="1"/>
    <row r="251" s="195" customFormat="1"/>
    <row r="252" s="195" customFormat="1"/>
    <row r="253" s="195" customFormat="1"/>
    <row r="254" s="195" customFormat="1"/>
    <row r="255" s="195" customFormat="1"/>
    <row r="256" s="195" customFormat="1"/>
    <row r="257" s="195" customFormat="1"/>
    <row r="258" s="195" customFormat="1"/>
    <row r="259" s="195" customFormat="1"/>
    <row r="260" s="195" customFormat="1"/>
    <row r="261" s="195" customFormat="1"/>
    <row r="262" s="195" customFormat="1"/>
    <row r="263" s="195" customFormat="1"/>
    <row r="264" s="195" customFormat="1"/>
    <row r="265" s="195" customFormat="1"/>
    <row r="266" s="195" customFormat="1"/>
    <row r="267" s="195" customFormat="1"/>
    <row r="268" s="195" customFormat="1"/>
    <row r="269" s="195" customFormat="1"/>
    <row r="270" s="195" customFormat="1"/>
    <row r="271" s="195" customFormat="1"/>
    <row r="272" s="195" customFormat="1"/>
    <row r="273" s="195" customFormat="1"/>
    <row r="274" s="195" customFormat="1"/>
    <row r="275" s="195" customFormat="1"/>
    <row r="276" s="195" customFormat="1"/>
    <row r="277" s="195" customFormat="1"/>
    <row r="278" s="195" customFormat="1"/>
    <row r="279" s="195" customFormat="1"/>
    <row r="280" s="195" customFormat="1"/>
    <row r="281" s="195" customFormat="1"/>
    <row r="282" s="195" customFormat="1"/>
    <row r="283" s="195" customFormat="1"/>
    <row r="284" s="195" customFormat="1"/>
    <row r="285" s="195" customFormat="1"/>
    <row r="286" s="195" customFormat="1"/>
    <row r="287" s="195" customFormat="1"/>
    <row r="288" s="195" customFormat="1"/>
    <row r="289" s="195" customFormat="1"/>
    <row r="290" s="195" customFormat="1"/>
    <row r="291" s="195" customFormat="1"/>
    <row r="292" s="195" customFormat="1"/>
    <row r="293" s="195" customFormat="1"/>
    <row r="294" s="195" customFormat="1"/>
    <row r="295" s="195" customFormat="1"/>
    <row r="296" s="195" customFormat="1"/>
    <row r="297" s="195" customFormat="1"/>
    <row r="298" s="195" customFormat="1"/>
    <row r="299" s="195" customFormat="1"/>
    <row r="300" s="195" customFormat="1"/>
    <row r="301" s="195" customFormat="1"/>
    <row r="302" s="195" customFormat="1"/>
    <row r="303" s="195" customFormat="1"/>
    <row r="304" s="195" customFormat="1"/>
    <row r="305" s="195" customFormat="1"/>
    <row r="306" s="195" customFormat="1"/>
    <row r="307" s="195" customFormat="1"/>
    <row r="308" s="195" customFormat="1"/>
    <row r="309" s="195" customFormat="1"/>
    <row r="310" s="195" customFormat="1"/>
    <row r="311" s="195" customFormat="1"/>
    <row r="312" s="195" customFormat="1"/>
    <row r="313" s="195" customFormat="1"/>
    <row r="314" s="195" customFormat="1"/>
    <row r="315" s="195" customFormat="1"/>
    <row r="316" s="195" customFormat="1"/>
    <row r="317" s="195" customFormat="1"/>
    <row r="318" s="195" customFormat="1"/>
    <row r="319" s="195" customFormat="1"/>
    <row r="320" s="195" customFormat="1"/>
    <row r="321" s="195" customFormat="1"/>
    <row r="322" s="195" customFormat="1"/>
    <row r="323" s="195" customFormat="1"/>
    <row r="324" s="195" customFormat="1"/>
    <row r="325" s="195" customFormat="1"/>
    <row r="326" s="195" customFormat="1"/>
    <row r="327" s="195" customFormat="1"/>
    <row r="328" s="195" customFormat="1"/>
    <row r="329" s="195" customFormat="1"/>
    <row r="330" s="195" customFormat="1"/>
    <row r="331" s="195" customFormat="1"/>
    <row r="332" s="195" customFormat="1"/>
    <row r="333" s="195" customFormat="1"/>
    <row r="334" s="195" customFormat="1"/>
    <row r="335" s="195" customFormat="1"/>
    <row r="336"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row r="436" s="195" customFormat="1"/>
    <row r="437" s="195" customFormat="1"/>
    <row r="438" s="195" customFormat="1"/>
    <row r="439" s="195" customFormat="1"/>
    <row r="440" s="195" customFormat="1"/>
    <row r="441" s="195" customFormat="1"/>
    <row r="442" s="195" customFormat="1"/>
    <row r="443" s="195" customFormat="1"/>
    <row r="444" s="195" customFormat="1"/>
    <row r="445" s="195" customFormat="1"/>
    <row r="446" s="195" customFormat="1"/>
    <row r="447" s="195" customFormat="1"/>
    <row r="448" s="195" customFormat="1"/>
    <row r="449" s="195" customFormat="1"/>
    <row r="450" s="195" customFormat="1"/>
    <row r="451" s="195" customFormat="1"/>
    <row r="452" s="195" customFormat="1"/>
    <row r="453" s="195" customFormat="1"/>
    <row r="454" s="195" customFormat="1"/>
    <row r="455" s="195" customFormat="1"/>
    <row r="456" s="195" customFormat="1"/>
    <row r="457" s="195" customFormat="1"/>
    <row r="458" s="195" customFormat="1"/>
    <row r="459" s="195" customFormat="1"/>
    <row r="460" s="195" customFormat="1"/>
    <row r="461" s="195" customFormat="1"/>
    <row r="462" s="195" customFormat="1"/>
    <row r="463" s="195" customFormat="1"/>
    <row r="464" s="195" customFormat="1"/>
    <row r="465" s="195" customFormat="1"/>
    <row r="466" s="195" customFormat="1"/>
    <row r="467" s="195" customFormat="1"/>
    <row r="468" s="195" customFormat="1"/>
    <row r="469" s="195" customFormat="1"/>
    <row r="470" s="195" customFormat="1"/>
    <row r="471" s="195" customFormat="1"/>
    <row r="472" s="195" customFormat="1"/>
    <row r="473" s="195" customFormat="1"/>
    <row r="474" s="195" customFormat="1"/>
    <row r="475" s="195" customFormat="1"/>
    <row r="476" s="195" customFormat="1"/>
    <row r="477" s="195" customFormat="1"/>
    <row r="478" s="195" customFormat="1"/>
    <row r="479" s="195" customFormat="1"/>
    <row r="480" s="195" customFormat="1"/>
    <row r="481" s="195" customFormat="1"/>
    <row r="482" s="195" customFormat="1"/>
    <row r="483" s="195" customFormat="1"/>
    <row r="484" s="195" customFormat="1"/>
    <row r="485" s="195" customFormat="1"/>
    <row r="486" s="195" customFormat="1"/>
    <row r="487" s="195" customFormat="1"/>
    <row r="488" s="195" customFormat="1"/>
    <row r="489" s="195" customFormat="1"/>
    <row r="490" s="195" customFormat="1"/>
    <row r="491" s="195" customFormat="1"/>
    <row r="492" s="195" customFormat="1"/>
    <row r="493" s="195" customFormat="1"/>
    <row r="494" s="195" customFormat="1"/>
    <row r="495" s="195" customFormat="1"/>
    <row r="496" s="195" customFormat="1"/>
    <row r="497" s="195" customFormat="1"/>
    <row r="498" s="195" customFormat="1"/>
    <row r="499" s="195" customFormat="1"/>
    <row r="500" s="195" customFormat="1"/>
    <row r="501" s="195" customFormat="1"/>
    <row r="502" s="195" customFormat="1"/>
    <row r="503" s="195" customFormat="1"/>
    <row r="504" s="195" customFormat="1"/>
    <row r="505" s="195" customFormat="1"/>
    <row r="506" s="195" customFormat="1"/>
    <row r="507" s="195" customFormat="1"/>
    <row r="508" s="195" customFormat="1"/>
    <row r="509" s="195" customFormat="1"/>
    <row r="510" s="195" customFormat="1"/>
    <row r="511" s="195" customFormat="1"/>
    <row r="512" s="195" customFormat="1"/>
    <row r="513" s="195" customFormat="1"/>
    <row r="514" s="195" customFormat="1"/>
    <row r="515" s="195" customFormat="1"/>
    <row r="516" s="195" customFormat="1"/>
    <row r="517" s="195" customFormat="1"/>
    <row r="518" s="195" customFormat="1"/>
    <row r="519" s="195" customFormat="1"/>
    <row r="520" s="195" customFormat="1"/>
    <row r="521" s="195" customFormat="1"/>
    <row r="522" s="195" customFormat="1"/>
    <row r="523" s="195" customFormat="1"/>
    <row r="524" s="195" customFormat="1"/>
    <row r="525" s="195" customFormat="1"/>
    <row r="526" s="195" customFormat="1"/>
    <row r="527" s="195" customFormat="1"/>
    <row r="528" s="195" customFormat="1"/>
    <row r="529" s="195" customFormat="1"/>
    <row r="530" s="195" customFormat="1"/>
    <row r="531" s="195" customFormat="1"/>
    <row r="532" s="195" customFormat="1"/>
    <row r="533" s="195" customFormat="1"/>
    <row r="534" s="195" customFormat="1"/>
    <row r="535" s="195" customFormat="1"/>
    <row r="536" s="195" customFormat="1"/>
    <row r="537" s="195" customFormat="1"/>
    <row r="538" s="195" customFormat="1"/>
    <row r="539" s="195" customFormat="1"/>
    <row r="540" s="195" customFormat="1"/>
    <row r="541" s="195" customFormat="1"/>
    <row r="542" s="195" customFormat="1"/>
    <row r="543" s="195" customFormat="1"/>
    <row r="544" s="195" customFormat="1"/>
    <row r="545" s="195" customFormat="1"/>
    <row r="546" s="195" customFormat="1"/>
    <row r="547" s="195" customFormat="1"/>
    <row r="548" s="195" customFormat="1"/>
    <row r="549" s="195" customFormat="1"/>
    <row r="550" s="195" customFormat="1"/>
    <row r="551" s="195" customFormat="1"/>
    <row r="552" s="195" customFormat="1"/>
    <row r="553" s="195" customFormat="1"/>
    <row r="554" s="195" customFormat="1"/>
    <row r="555" s="195" customFormat="1"/>
    <row r="556" s="195" customFormat="1"/>
    <row r="557" s="195" customFormat="1"/>
    <row r="558" s="195" customFormat="1"/>
    <row r="559" s="195" customFormat="1"/>
    <row r="560" s="195" customFormat="1"/>
    <row r="561" s="195" customFormat="1"/>
    <row r="562" s="195" customFormat="1"/>
    <row r="563" s="195" customFormat="1"/>
    <row r="564" s="195" customFormat="1"/>
    <row r="565" s="195" customFormat="1"/>
    <row r="566" s="195" customFormat="1"/>
    <row r="567" s="195" customFormat="1"/>
    <row r="568" s="195" customFormat="1"/>
    <row r="569" s="195" customFormat="1"/>
    <row r="570" s="195" customFormat="1"/>
    <row r="571" s="195" customFormat="1"/>
    <row r="572" s="195" customFormat="1"/>
    <row r="573" s="195" customFormat="1"/>
    <row r="574" s="195" customFormat="1"/>
    <row r="575" s="195" customFormat="1"/>
    <row r="576" s="195" customFormat="1"/>
    <row r="577" s="195" customFormat="1"/>
    <row r="578" s="195" customFormat="1"/>
    <row r="579" s="195" customFormat="1"/>
    <row r="580" s="195" customFormat="1"/>
    <row r="581" s="195" customFormat="1"/>
    <row r="582" s="195" customFormat="1"/>
    <row r="583" s="195" customFormat="1"/>
    <row r="584" s="195" customFormat="1"/>
    <row r="585" s="195" customFormat="1"/>
    <row r="586" s="195" customFormat="1"/>
    <row r="587" s="195" customFormat="1"/>
    <row r="588" s="195" customFormat="1"/>
    <row r="589" s="195" customFormat="1"/>
    <row r="590" s="195" customFormat="1"/>
    <row r="591" s="195" customFormat="1"/>
    <row r="592" s="195" customFormat="1"/>
    <row r="593" s="195" customFormat="1"/>
    <row r="594" s="195" customFormat="1"/>
    <row r="595" s="195" customFormat="1"/>
    <row r="596" s="195" customFormat="1"/>
    <row r="597" s="195" customFormat="1"/>
    <row r="598" s="195" customFormat="1"/>
    <row r="599" s="195" customFormat="1"/>
    <row r="600" s="195" customFormat="1"/>
    <row r="601" s="195" customFormat="1"/>
    <row r="602" s="195" customFormat="1"/>
    <row r="603" s="195" customFormat="1"/>
    <row r="604" s="195" customFormat="1"/>
    <row r="605" s="195" customFormat="1"/>
    <row r="606" s="195" customFormat="1"/>
    <row r="607" s="195" customFormat="1"/>
    <row r="608" s="195" customFormat="1"/>
    <row r="609" s="195" customFormat="1"/>
    <row r="610" s="195" customFormat="1"/>
    <row r="611" s="195" customFormat="1"/>
    <row r="612" s="195" customFormat="1"/>
    <row r="613" s="195" customFormat="1"/>
    <row r="614" s="195" customFormat="1"/>
    <row r="615" s="195" customFormat="1"/>
    <row r="616" s="195" customFormat="1"/>
    <row r="617" s="195" customFormat="1"/>
    <row r="618" s="195" customFormat="1"/>
    <row r="619" s="195" customFormat="1"/>
    <row r="620" s="195" customFormat="1"/>
    <row r="621" s="195" customFormat="1"/>
    <row r="622" s="195" customFormat="1"/>
    <row r="623" s="195" customFormat="1"/>
    <row r="624" s="195" customFormat="1"/>
    <row r="625" s="195" customFormat="1"/>
    <row r="626" s="195" customFormat="1"/>
    <row r="627" s="195" customFormat="1"/>
    <row r="628" s="195" customFormat="1"/>
    <row r="629" s="195" customFormat="1"/>
    <row r="630" s="195" customFormat="1"/>
    <row r="631" s="195" customFormat="1"/>
    <row r="632" s="195" customFormat="1"/>
    <row r="633" s="195" customFormat="1"/>
    <row r="634" s="195" customFormat="1"/>
    <row r="635" s="195" customFormat="1"/>
    <row r="636" s="195" customFormat="1"/>
    <row r="637" s="195" customFormat="1"/>
    <row r="638" s="195" customFormat="1"/>
    <row r="639" s="195" customFormat="1"/>
    <row r="640" s="195" customFormat="1"/>
    <row r="641" s="195" customFormat="1"/>
    <row r="642" s="195" customFormat="1"/>
    <row r="643" s="195" customFormat="1"/>
    <row r="644" s="195" customFormat="1"/>
    <row r="645" s="195" customFormat="1"/>
    <row r="646" s="195" customFormat="1"/>
    <row r="647" s="195" customFormat="1"/>
    <row r="648" s="195" customFormat="1"/>
    <row r="649" s="195" customFormat="1"/>
    <row r="650" s="195" customFormat="1"/>
    <row r="651" s="195" customFormat="1"/>
    <row r="652" s="195" customFormat="1"/>
    <row r="653" s="195" customFormat="1"/>
    <row r="654" s="195" customFormat="1"/>
    <row r="655" s="195" customFormat="1"/>
    <row r="656" s="195" customFormat="1"/>
    <row r="657" s="195" customFormat="1"/>
    <row r="658" s="195" customFormat="1"/>
    <row r="659" s="195" customFormat="1"/>
    <row r="660" s="195" customFormat="1"/>
    <row r="661" s="195" customFormat="1"/>
    <row r="662" s="195" customFormat="1"/>
    <row r="663" s="195" customFormat="1"/>
    <row r="664" s="195" customFormat="1"/>
    <row r="665" s="195" customFormat="1"/>
    <row r="666" s="195" customFormat="1"/>
    <row r="667" s="195" customFormat="1"/>
    <row r="668" s="195" customFormat="1"/>
    <row r="669" s="195" customFormat="1"/>
    <row r="670" s="195" customFormat="1"/>
    <row r="671" s="195" customFormat="1"/>
    <row r="672" s="195" customFormat="1"/>
    <row r="673" s="195" customFormat="1"/>
    <row r="674" s="195" customFormat="1"/>
    <row r="675" s="195" customFormat="1"/>
    <row r="676" s="195" customFormat="1"/>
    <row r="677" s="195" customFormat="1"/>
    <row r="678" s="195" customFormat="1"/>
    <row r="679" s="195" customFormat="1"/>
    <row r="680" s="195" customFormat="1"/>
    <row r="681" s="195" customFormat="1"/>
    <row r="682" s="195" customFormat="1"/>
    <row r="683" s="195" customFormat="1"/>
    <row r="684" s="195" customFormat="1"/>
    <row r="685" s="195" customFormat="1"/>
    <row r="686" s="195" customFormat="1"/>
    <row r="687" s="195" customFormat="1"/>
    <row r="688" s="195" customFormat="1"/>
    <row r="689" s="195" customFormat="1"/>
    <row r="690" s="195" customFormat="1"/>
    <row r="691" s="195" customFormat="1"/>
    <row r="692" s="195" customFormat="1"/>
    <row r="693" s="195" customFormat="1"/>
    <row r="694" s="195" customFormat="1"/>
    <row r="695" s="195" customFormat="1"/>
    <row r="696" s="195" customFormat="1"/>
    <row r="697" s="195" customFormat="1"/>
    <row r="698" s="195" customFormat="1"/>
    <row r="699" s="195" customFormat="1"/>
    <row r="700" s="195" customFormat="1"/>
    <row r="701" s="195" customFormat="1"/>
    <row r="702" s="195" customFormat="1"/>
    <row r="703" s="195" customFormat="1"/>
    <row r="704" s="195" customFormat="1"/>
    <row r="705" s="195" customFormat="1"/>
    <row r="706" s="195" customFormat="1"/>
    <row r="707" s="195" customFormat="1"/>
    <row r="708" s="195" customFormat="1"/>
    <row r="709" s="195" customFormat="1"/>
    <row r="710" s="195" customFormat="1"/>
    <row r="711" s="195" customFormat="1"/>
    <row r="712" s="195" customFormat="1"/>
    <row r="713" s="195" customFormat="1"/>
    <row r="714" s="195" customFormat="1"/>
    <row r="715" s="195" customFormat="1"/>
    <row r="716" s="195" customFormat="1"/>
    <row r="717" s="195" customFormat="1"/>
    <row r="718" s="195" customFormat="1"/>
    <row r="719" s="195" customFormat="1"/>
    <row r="720" s="195" customFormat="1"/>
    <row r="721" s="195" customFormat="1"/>
    <row r="722" s="195" customFormat="1"/>
    <row r="723" s="195" customFormat="1"/>
    <row r="724" s="195" customFormat="1"/>
    <row r="725" s="195" customFormat="1"/>
    <row r="726" s="195" customFormat="1"/>
    <row r="727" s="195" customFormat="1"/>
    <row r="728" s="195" customFormat="1"/>
    <row r="729" s="195" customFormat="1"/>
    <row r="730" s="195" customFormat="1"/>
    <row r="731" s="195" customFormat="1"/>
    <row r="732" s="195" customFormat="1"/>
    <row r="733" s="195" customFormat="1"/>
    <row r="734" s="195" customFormat="1"/>
    <row r="735" s="195" customFormat="1"/>
    <row r="736" s="195" customFormat="1"/>
    <row r="737" s="195" customFormat="1"/>
    <row r="738" s="195" customFormat="1"/>
    <row r="739" s="195" customFormat="1"/>
    <row r="740" s="195" customFormat="1"/>
    <row r="741" s="195" customFormat="1"/>
    <row r="742" s="195" customFormat="1"/>
    <row r="743" s="195" customFormat="1"/>
    <row r="744" s="195" customFormat="1"/>
    <row r="745" s="195" customFormat="1"/>
    <row r="746" s="195" customFormat="1"/>
    <row r="747" s="195" customFormat="1"/>
    <row r="748" s="195" customFormat="1"/>
    <row r="749" s="195" customFormat="1"/>
    <row r="750" s="195" customFormat="1"/>
    <row r="751" s="195" customFormat="1"/>
    <row r="752" s="195" customFormat="1"/>
    <row r="753" s="195" customFormat="1"/>
    <row r="754" s="195" customFormat="1"/>
    <row r="755" s="195" customFormat="1"/>
    <row r="756" s="195" customFormat="1"/>
    <row r="757" s="195" customFormat="1"/>
    <row r="758" s="195" customFormat="1"/>
    <row r="759" s="195" customFormat="1"/>
    <row r="760" s="195" customFormat="1"/>
    <row r="761" s="195" customFormat="1"/>
    <row r="762" s="195" customFormat="1"/>
    <row r="763" s="195" customFormat="1"/>
    <row r="764" s="195" customFormat="1"/>
    <row r="765" s="195" customFormat="1"/>
    <row r="766" s="195" customFormat="1"/>
    <row r="767" s="195" customFormat="1"/>
    <row r="768" s="195" customFormat="1"/>
    <row r="769" s="195" customFormat="1"/>
    <row r="770" s="195" customFormat="1"/>
    <row r="771" s="195" customFormat="1"/>
    <row r="772" s="195" customFormat="1"/>
    <row r="773" s="195" customFormat="1"/>
    <row r="774" s="195" customFormat="1"/>
    <row r="775" s="195" customFormat="1"/>
    <row r="776" s="195" customFormat="1"/>
    <row r="777" s="195" customFormat="1"/>
    <row r="778" s="195" customFormat="1"/>
    <row r="779" s="195" customFormat="1"/>
    <row r="780" s="195" customFormat="1"/>
    <row r="781" s="195" customFormat="1"/>
    <row r="782" s="195" customFormat="1"/>
    <row r="783" s="195" customFormat="1"/>
    <row r="784" s="195" customFormat="1"/>
    <row r="785" s="195" customFormat="1"/>
    <row r="786" s="195" customFormat="1"/>
    <row r="787" s="195" customFormat="1"/>
    <row r="788" s="195" customFormat="1"/>
    <row r="789" s="195" customFormat="1"/>
    <row r="790" s="195" customFormat="1"/>
    <row r="791" s="195" customFormat="1"/>
    <row r="792" s="195" customFormat="1"/>
    <row r="793" s="195" customFormat="1"/>
    <row r="794" s="195" customFormat="1"/>
    <row r="795" s="195" customFormat="1"/>
    <row r="796" s="195" customFormat="1"/>
    <row r="797" s="195" customFormat="1"/>
    <row r="798" s="195" customFormat="1"/>
    <row r="799" s="195" customFormat="1"/>
    <row r="800" s="195" customFormat="1"/>
    <row r="801" s="195" customFormat="1"/>
    <row r="802" s="195" customFormat="1"/>
    <row r="803" s="195" customFormat="1"/>
    <row r="804" s="195" customFormat="1"/>
    <row r="805" s="195" customFormat="1"/>
    <row r="806" s="195" customFormat="1"/>
    <row r="807" s="195" customFormat="1"/>
    <row r="808" s="195" customFormat="1"/>
    <row r="809" s="195" customFormat="1"/>
    <row r="810" s="195" customFormat="1"/>
    <row r="811" s="195" customFormat="1"/>
    <row r="812" s="195" customFormat="1"/>
    <row r="813" s="195" customFormat="1"/>
    <row r="814" s="195" customFormat="1"/>
    <row r="815" s="195" customFormat="1"/>
    <row r="816" s="195" customFormat="1"/>
    <row r="817" s="195" customFormat="1"/>
    <row r="818" s="195" customFormat="1"/>
    <row r="819" s="195" customFormat="1"/>
    <row r="820" s="195" customFormat="1"/>
    <row r="821" s="195" customFormat="1"/>
    <row r="822" s="195" customFormat="1"/>
    <row r="823" s="195" customFormat="1"/>
    <row r="824" s="195" customFormat="1"/>
    <row r="825" s="195" customFormat="1"/>
    <row r="826" s="195" customFormat="1"/>
    <row r="827" s="195" customFormat="1"/>
    <row r="828" s="195" customFormat="1"/>
    <row r="829" s="195" customFormat="1"/>
    <row r="830" s="195" customFormat="1"/>
    <row r="831" s="195" customFormat="1"/>
    <row r="832" s="195" customFormat="1"/>
    <row r="833" s="195" customFormat="1"/>
    <row r="834" s="195" customFormat="1"/>
    <row r="835" s="195" customFormat="1"/>
    <row r="836" s="195" customFormat="1"/>
    <row r="837" s="195" customFormat="1"/>
    <row r="838" s="195" customFormat="1"/>
    <row r="839" s="195" customFormat="1"/>
    <row r="840" s="195" customFormat="1"/>
    <row r="841" s="195" customFormat="1"/>
    <row r="842" s="195" customFormat="1"/>
    <row r="843" s="195" customFormat="1"/>
    <row r="844" s="195" customFormat="1"/>
    <row r="845" s="195" customFormat="1"/>
    <row r="846" s="195" customFormat="1"/>
    <row r="847" s="195" customFormat="1"/>
    <row r="848" s="195" customFormat="1"/>
    <row r="849" s="195" customFormat="1"/>
    <row r="850" s="195" customFormat="1"/>
    <row r="851" s="195" customFormat="1"/>
    <row r="852" s="195" customFormat="1"/>
    <row r="853" s="195" customFormat="1"/>
    <row r="854" s="195" customFormat="1"/>
    <row r="855" s="195" customFormat="1"/>
    <row r="856" s="195" customFormat="1"/>
    <row r="857" s="195" customFormat="1"/>
    <row r="858" s="195" customFormat="1"/>
    <row r="859" s="195" customFormat="1"/>
    <row r="860" s="195" customFormat="1"/>
    <row r="861" s="195" customFormat="1"/>
    <row r="862" s="195" customFormat="1"/>
    <row r="863" s="195" customFormat="1"/>
    <row r="864" s="195" customFormat="1"/>
    <row r="865" s="195" customFormat="1"/>
    <row r="866" s="195" customFormat="1"/>
    <row r="867" s="195" customFormat="1"/>
    <row r="868" s="195" customFormat="1"/>
    <row r="869" s="195" customFormat="1"/>
    <row r="870" s="195" customFormat="1"/>
    <row r="871" s="195" customFormat="1"/>
    <row r="872" s="195" customFormat="1"/>
    <row r="873" s="195" customFormat="1"/>
    <row r="874" s="195" customFormat="1"/>
    <row r="875" s="195" customFormat="1"/>
    <row r="876" s="195" customFormat="1"/>
    <row r="877" s="195" customFormat="1"/>
    <row r="878" s="195" customFormat="1"/>
    <row r="879" s="195" customFormat="1"/>
    <row r="880" s="195" customFormat="1"/>
    <row r="881" s="195" customFormat="1"/>
    <row r="882" s="195" customFormat="1"/>
    <row r="883" s="195" customFormat="1"/>
    <row r="884" s="195" customFormat="1"/>
    <row r="885" s="195" customFormat="1"/>
    <row r="886" s="195" customFormat="1"/>
    <row r="887" s="195" customFormat="1"/>
    <row r="888" s="195" customFormat="1"/>
    <row r="889" s="195" customFormat="1"/>
    <row r="890" s="195" customFormat="1"/>
    <row r="891" s="195" customFormat="1"/>
    <row r="892" s="195" customFormat="1"/>
    <row r="893" s="195" customFormat="1"/>
    <row r="894" s="195" customFormat="1"/>
    <row r="895" s="195" customFormat="1"/>
    <row r="896" s="195" customFormat="1"/>
    <row r="897" s="195" customFormat="1"/>
    <row r="898" s="195" customFormat="1"/>
    <row r="899" s="195" customFormat="1"/>
    <row r="900" s="195" customFormat="1"/>
    <row r="901" s="195" customFormat="1"/>
    <row r="902" s="195" customFormat="1"/>
    <row r="903" s="195" customFormat="1"/>
    <row r="904" s="195" customFormat="1"/>
    <row r="905" s="195" customFormat="1"/>
    <row r="906" s="195" customFormat="1"/>
    <row r="907" s="195" customFormat="1"/>
    <row r="908" s="195" customFormat="1"/>
    <row r="909" s="195" customFormat="1"/>
    <row r="910" s="195" customFormat="1"/>
    <row r="911" s="195" customFormat="1"/>
    <row r="912" s="195" customFormat="1"/>
    <row r="913" s="195" customFormat="1"/>
    <row r="914" s="195" customFormat="1"/>
    <row r="915" s="195" customFormat="1"/>
    <row r="916" s="195" customFormat="1"/>
    <row r="917" s="195" customFormat="1"/>
    <row r="918" s="195" customFormat="1"/>
    <row r="919" s="195" customFormat="1"/>
    <row r="920" s="195" customFormat="1"/>
    <row r="921" s="195" customFormat="1"/>
    <row r="922" s="195" customFormat="1"/>
    <row r="923" s="195" customFormat="1"/>
    <row r="924" s="195" customFormat="1"/>
    <row r="925" s="195" customFormat="1"/>
    <row r="926" s="195" customFormat="1"/>
    <row r="927" s="195" customFormat="1"/>
    <row r="928" s="195" customFormat="1"/>
    <row r="929" s="195" customFormat="1"/>
    <row r="930" s="195" customFormat="1"/>
    <row r="931" s="195" customFormat="1"/>
    <row r="932" s="195" customFormat="1"/>
    <row r="933" s="195" customFormat="1"/>
    <row r="934" s="195" customFormat="1"/>
    <row r="935" s="195" customFormat="1"/>
    <row r="936" s="195" customFormat="1"/>
    <row r="937" s="195" customFormat="1"/>
    <row r="938" s="195" customFormat="1"/>
    <row r="939" s="195" customFormat="1"/>
    <row r="940" s="195" customFormat="1"/>
    <row r="941" s="195" customFormat="1"/>
    <row r="942" s="195" customFormat="1"/>
    <row r="943" s="195" customFormat="1"/>
    <row r="944" s="195" customFormat="1"/>
    <row r="945" s="195" customFormat="1"/>
    <row r="946" s="195" customFormat="1"/>
    <row r="947" s="195" customFormat="1"/>
    <row r="948" s="195" customFormat="1"/>
    <row r="949" s="195" customFormat="1"/>
    <row r="950" s="195" customFormat="1"/>
    <row r="951" s="195" customFormat="1"/>
    <row r="952" s="195" customFormat="1"/>
    <row r="953" s="195" customFormat="1"/>
    <row r="954" s="195" customFormat="1"/>
    <row r="955" s="195" customFormat="1"/>
    <row r="956" s="195" customFormat="1"/>
    <row r="957" s="195" customFormat="1"/>
    <row r="958" s="195" customFormat="1"/>
    <row r="959" s="195" customFormat="1"/>
    <row r="960" s="195" customFormat="1"/>
    <row r="961" s="195" customFormat="1"/>
    <row r="962" s="195" customFormat="1"/>
    <row r="963" s="195" customFormat="1"/>
    <row r="964" s="195" customFormat="1"/>
    <row r="965" s="195" customFormat="1"/>
    <row r="966" s="195" customFormat="1"/>
    <row r="967" s="195" customFormat="1"/>
    <row r="968" s="195" customFormat="1"/>
    <row r="969" s="195" customFormat="1"/>
    <row r="970" s="195" customFormat="1"/>
    <row r="971" s="195" customFormat="1"/>
    <row r="972" s="195" customFormat="1"/>
    <row r="973" s="195" customFormat="1"/>
    <row r="974" s="195" customFormat="1"/>
    <row r="975" s="195" customFormat="1"/>
    <row r="976" s="195" customFormat="1"/>
    <row r="977" s="195" customFormat="1"/>
    <row r="978" s="195" customFormat="1"/>
    <row r="979" s="195" customFormat="1"/>
    <row r="980" s="195" customFormat="1"/>
    <row r="981" s="195" customFormat="1"/>
    <row r="982" s="195" customFormat="1"/>
    <row r="983" s="195" customFormat="1"/>
    <row r="984" s="195" customFormat="1"/>
    <row r="985" s="195" customFormat="1"/>
    <row r="986" s="195" customFormat="1"/>
    <row r="987" s="195" customFormat="1"/>
    <row r="988" s="195" customFormat="1"/>
    <row r="989" s="195" customFormat="1"/>
    <row r="990" s="195" customFormat="1"/>
    <row r="991" s="195" customFormat="1"/>
    <row r="992" s="195" customFormat="1"/>
    <row r="993" s="195" customFormat="1"/>
    <row r="994" s="195" customFormat="1"/>
    <row r="995" s="195" customFormat="1"/>
    <row r="996" s="195" customFormat="1"/>
    <row r="997" s="195" customFormat="1"/>
    <row r="998" s="195" customFormat="1"/>
    <row r="999" s="195" customFormat="1"/>
    <row r="1000" s="195" customFormat="1"/>
    <row r="1001" s="195" customFormat="1"/>
    <row r="1002" s="195" customFormat="1"/>
    <row r="1003" s="195" customFormat="1"/>
    <row r="1004" s="195" customFormat="1"/>
    <row r="1005" s="195" customFormat="1"/>
    <row r="1006" s="195" customFormat="1"/>
    <row r="1007" s="195" customFormat="1"/>
    <row r="1008" s="195" customFormat="1"/>
    <row r="1009" s="195" customFormat="1"/>
    <row r="1010" s="195" customFormat="1"/>
    <row r="1011" s="195" customFormat="1"/>
    <row r="1012" s="195" customFormat="1"/>
    <row r="1013" s="195" customFormat="1"/>
    <row r="1014" s="195" customFormat="1"/>
    <row r="1015" s="195" customFormat="1"/>
    <row r="1016" s="195" customFormat="1"/>
    <row r="1017" s="195" customFormat="1"/>
    <row r="1018" s="195" customFormat="1"/>
    <row r="1019" s="195" customFormat="1"/>
    <row r="1020" s="195" customFormat="1"/>
    <row r="1021" s="195" customFormat="1"/>
    <row r="1022" s="195" customFormat="1"/>
    <row r="1023" s="195" customFormat="1"/>
    <row r="1024" s="195" customFormat="1"/>
    <row r="1025" s="195" customFormat="1"/>
    <row r="1026" s="195" customFormat="1"/>
    <row r="1027" s="195" customFormat="1"/>
    <row r="1028" s="195" customFormat="1"/>
    <row r="1029" s="195" customFormat="1"/>
    <row r="1030" s="195" customFormat="1"/>
    <row r="1031" s="195" customFormat="1"/>
    <row r="1032" s="195" customFormat="1"/>
    <row r="1033" s="195" customFormat="1"/>
    <row r="1034" s="195" customFormat="1"/>
    <row r="1035" s="195" customFormat="1"/>
    <row r="1036" s="195" customFormat="1"/>
    <row r="1037" s="195" customFormat="1"/>
    <row r="1038" s="195" customFormat="1"/>
    <row r="1039" s="195" customFormat="1"/>
    <row r="1040" s="195" customFormat="1"/>
    <row r="1041" s="195" customFormat="1"/>
    <row r="1042" s="195" customFormat="1"/>
    <row r="1043" s="195" customFormat="1"/>
    <row r="1044" s="195" customFormat="1"/>
    <row r="1045" s="195" customFormat="1"/>
    <row r="1046" s="195" customFormat="1"/>
    <row r="1047" s="195" customFormat="1"/>
    <row r="1048" s="195" customFormat="1"/>
    <row r="1049" s="195" customFormat="1"/>
    <row r="1050" s="195" customFormat="1"/>
    <row r="1051" s="195" customFormat="1"/>
    <row r="1052" s="195" customFormat="1"/>
    <row r="1053" s="195" customFormat="1"/>
    <row r="1054" s="195" customFormat="1"/>
    <row r="1055" s="195" customFormat="1"/>
    <row r="1056" s="195" customFormat="1"/>
    <row r="1057" s="195" customFormat="1"/>
    <row r="1058" s="195" customFormat="1"/>
    <row r="1059" s="195" customFormat="1"/>
    <row r="1060" s="195" customFormat="1"/>
    <row r="1061" s="195" customFormat="1"/>
    <row r="1062" s="195" customFormat="1"/>
    <row r="1063" s="195" customFormat="1"/>
    <row r="1064" s="195" customFormat="1"/>
    <row r="1065" s="195" customFormat="1"/>
    <row r="1066" s="195" customFormat="1"/>
    <row r="1067" s="195" customFormat="1"/>
    <row r="1068" s="195" customFormat="1"/>
    <row r="1069" s="195" customFormat="1"/>
    <row r="1070" s="195" customFormat="1"/>
    <row r="1071" s="195" customFormat="1"/>
    <row r="1072" s="195" customFormat="1"/>
    <row r="1073" s="195" customFormat="1"/>
    <row r="1074" s="195" customFormat="1"/>
    <row r="1075" s="195" customFormat="1"/>
    <row r="1076" s="195" customFormat="1"/>
    <row r="1077" s="195" customFormat="1"/>
    <row r="1078" s="195" customFormat="1"/>
    <row r="1079" s="195" customFormat="1"/>
    <row r="1080" s="195" customFormat="1"/>
    <row r="1081" s="195" customFormat="1"/>
    <row r="1082" s="195" customFormat="1"/>
    <row r="1083" s="195" customFormat="1"/>
    <row r="1084" s="195" customFormat="1"/>
    <row r="1085" s="195" customFormat="1"/>
    <row r="1086" s="195" customFormat="1"/>
    <row r="1087" s="195" customFormat="1"/>
    <row r="1088" s="195" customFormat="1"/>
    <row r="1089" s="195" customFormat="1"/>
    <row r="1090" s="195" customFormat="1"/>
    <row r="1091" s="195" customFormat="1"/>
    <row r="1092" s="195" customFormat="1"/>
    <row r="1093" s="195" customFormat="1"/>
    <row r="1094" s="195" customFormat="1"/>
    <row r="1095" s="195" customFormat="1"/>
    <row r="1096" s="195" customFormat="1"/>
    <row r="1097" s="195" customFormat="1"/>
    <row r="1098" s="195" customFormat="1"/>
    <row r="1099" s="195" customFormat="1"/>
    <row r="1100" s="195" customFormat="1"/>
    <row r="1101" s="195" customFormat="1"/>
    <row r="1102" s="195" customFormat="1"/>
    <row r="1103" s="195" customFormat="1"/>
    <row r="1104" s="195" customFormat="1"/>
    <row r="1105" s="195" customFormat="1"/>
    <row r="1106" s="195" customFormat="1"/>
    <row r="1107" s="195" customFormat="1"/>
    <row r="1108" s="195" customFormat="1"/>
    <row r="1109" s="195" customFormat="1"/>
    <row r="1110" s="195" customFormat="1"/>
    <row r="1111" s="195" customFormat="1"/>
    <row r="1112" s="195" customFormat="1"/>
    <row r="1113" s="195" customFormat="1"/>
    <row r="1114" s="195" customFormat="1"/>
    <row r="1115" s="195" customFormat="1"/>
    <row r="1116" s="195" customFormat="1"/>
    <row r="1117" s="195" customFormat="1"/>
    <row r="1118" s="195" customFormat="1"/>
    <row r="1119" s="195" customFormat="1"/>
    <row r="1120" s="195" customFormat="1"/>
    <row r="1121" s="195" customFormat="1"/>
    <row r="1122" s="195" customFormat="1"/>
    <row r="1123" s="195" customFormat="1"/>
    <row r="1124" s="195" customFormat="1"/>
    <row r="1125" s="195" customFormat="1"/>
    <row r="1126" s="195" customFormat="1"/>
    <row r="1127" s="195" customFormat="1"/>
    <row r="1128" s="195" customFormat="1"/>
    <row r="1129" s="195" customFormat="1"/>
    <row r="1130" s="195" customFormat="1"/>
    <row r="1131" s="195" customFormat="1"/>
    <row r="1132" s="195" customFormat="1"/>
    <row r="1133" s="195" customFormat="1"/>
    <row r="1134" s="195" customFormat="1"/>
    <row r="1135" s="195" customFormat="1"/>
    <row r="1136" s="195" customFormat="1"/>
    <row r="1137" s="195" customFormat="1"/>
    <row r="1138" s="195" customFormat="1"/>
    <row r="1139" s="195" customFormat="1"/>
    <row r="1140" s="195" customFormat="1"/>
    <row r="1141" s="195" customFormat="1"/>
    <row r="1142" s="195" customFormat="1"/>
    <row r="1143" s="195" customFormat="1"/>
    <row r="1144" s="195" customFormat="1"/>
    <row r="1145" s="195" customFormat="1"/>
    <row r="1146" s="195" customFormat="1"/>
    <row r="1147" s="195" customFormat="1"/>
    <row r="1148" s="195" customFormat="1"/>
    <row r="1149" s="195" customFormat="1"/>
    <row r="1150" s="195" customFormat="1"/>
    <row r="1151" s="195" customFormat="1"/>
    <row r="1152" s="195" customFormat="1"/>
    <row r="1153" s="195" customFormat="1"/>
    <row r="1154" s="195" customFormat="1"/>
    <row r="1155" s="195" customFormat="1"/>
    <row r="1156" s="195" customFormat="1"/>
    <row r="1157" s="195" customFormat="1"/>
    <row r="1158" s="195" customFormat="1"/>
    <row r="1159" s="195" customFormat="1"/>
    <row r="1160" s="195" customFormat="1"/>
    <row r="1161" s="195" customFormat="1"/>
    <row r="1162" s="195" customFormat="1"/>
    <row r="1163" s="195" customFormat="1"/>
    <row r="1164" s="195" customFormat="1"/>
    <row r="1165" s="195" customFormat="1"/>
    <row r="1166" s="195" customFormat="1"/>
    <row r="1167" s="195" customFormat="1"/>
    <row r="1168" s="195" customFormat="1"/>
    <row r="1169" s="195" customFormat="1"/>
    <row r="1170" s="195" customFormat="1"/>
    <row r="1171" s="195" customFormat="1"/>
    <row r="1172" s="195" customFormat="1"/>
    <row r="1173" s="195" customFormat="1"/>
    <row r="1174" s="195" customFormat="1"/>
    <row r="1175" s="195" customFormat="1"/>
    <row r="1176" s="195" customFormat="1"/>
    <row r="1177" s="195" customFormat="1"/>
    <row r="1178" s="195" customFormat="1"/>
    <row r="1179" s="195" customFormat="1"/>
    <row r="1180" s="195" customFormat="1"/>
    <row r="1181" s="195" customFormat="1"/>
    <row r="1182" s="195" customFormat="1"/>
    <row r="1183" s="195" customFormat="1"/>
    <row r="1184" s="195" customFormat="1"/>
    <row r="1185" s="195" customFormat="1"/>
    <row r="1186" s="195" customFormat="1"/>
    <row r="1187" s="195" customFormat="1"/>
    <row r="1188" s="195" customFormat="1"/>
    <row r="1189" s="195" customFormat="1"/>
    <row r="1190" s="195" customFormat="1"/>
    <row r="1191" s="195" customFormat="1"/>
    <row r="1192" s="195" customFormat="1"/>
    <row r="1193" s="195" customFormat="1"/>
    <row r="1194" s="195" customFormat="1"/>
    <row r="1195" s="195" customFormat="1"/>
    <row r="1196" s="195" customFormat="1"/>
    <row r="1197" s="195" customFormat="1"/>
    <row r="1198" s="195" customFormat="1"/>
    <row r="1199" s="195" customFormat="1"/>
    <row r="1200" s="195" customFormat="1"/>
    <row r="1201" s="195" customFormat="1"/>
    <row r="1202" s="195" customFormat="1"/>
    <row r="1203" s="195" customFormat="1"/>
    <row r="1204" s="195" customFormat="1"/>
    <row r="1205" s="195" customFormat="1"/>
    <row r="1206" s="195" customFormat="1"/>
    <row r="1207" s="195" customFormat="1"/>
    <row r="1208" s="195" customFormat="1"/>
    <row r="1209" s="195" customFormat="1"/>
    <row r="1210" s="195" customFormat="1"/>
    <row r="1211" s="195" customFormat="1"/>
    <row r="1212" s="195" customFormat="1"/>
    <row r="1213" s="195" customFormat="1"/>
    <row r="1214" s="195" customFormat="1"/>
    <row r="1215" s="195" customFormat="1"/>
    <row r="1216" s="195" customFormat="1"/>
    <row r="1217" s="195" customFormat="1"/>
    <row r="1218" s="195" customFormat="1"/>
    <row r="1219" s="195" customFormat="1"/>
    <row r="1220" s="195" customFormat="1"/>
    <row r="1221" s="195" customFormat="1"/>
    <row r="1222" s="195" customFormat="1"/>
    <row r="1223" s="195" customFormat="1"/>
    <row r="1224" s="195" customFormat="1"/>
    <row r="1225" s="195" customFormat="1"/>
    <row r="1226" s="195" customFormat="1"/>
    <row r="1227" s="195" customFormat="1"/>
    <row r="1228" s="195" customFormat="1"/>
    <row r="1229" s="195" customFormat="1"/>
    <row r="1230" s="195" customFormat="1"/>
    <row r="1231" s="195" customFormat="1"/>
    <row r="1232" s="195" customFormat="1"/>
    <row r="1233" s="195" customFormat="1"/>
    <row r="1234" s="195" customFormat="1"/>
    <row r="1235" s="195" customFormat="1"/>
    <row r="1236" s="195" customFormat="1"/>
    <row r="1237" s="195" customFormat="1"/>
    <row r="1238" s="195" customFormat="1"/>
    <row r="1239" s="195" customFormat="1"/>
    <row r="1240" s="195" customFormat="1"/>
    <row r="1241" s="195" customFormat="1"/>
    <row r="1242" s="195" customFormat="1"/>
    <row r="1243" s="195" customFormat="1"/>
    <row r="1244" s="195" customFormat="1"/>
    <row r="1245" s="195" customFormat="1"/>
    <row r="1246" s="195" customFormat="1"/>
    <row r="1247" s="195" customFormat="1"/>
    <row r="1248" s="195" customFormat="1"/>
    <row r="1249" s="195" customFormat="1"/>
    <row r="1250" s="195" customFormat="1"/>
    <row r="1251" s="195" customFormat="1"/>
    <row r="1252" s="195" customFormat="1"/>
    <row r="1253" s="195" customFormat="1"/>
    <row r="1254" s="195" customFormat="1"/>
    <row r="1255" s="195" customFormat="1"/>
    <row r="1256" s="195" customFormat="1"/>
    <row r="1257" s="195" customFormat="1"/>
    <row r="1258" s="195" customFormat="1"/>
    <row r="1259" s="195" customFormat="1"/>
    <row r="1260" s="195" customFormat="1"/>
    <row r="1261" s="195" customFormat="1"/>
    <row r="1262" s="195" customFormat="1"/>
    <row r="1263" s="195" customFormat="1"/>
    <row r="1264" s="195" customFormat="1"/>
    <row r="1265" s="195" customFormat="1"/>
    <row r="1266" s="195" customFormat="1"/>
    <row r="1267" s="195" customFormat="1"/>
    <row r="1268" s="195" customFormat="1"/>
    <row r="1269" s="195" customFormat="1"/>
    <row r="1270" s="195" customFormat="1"/>
    <row r="1271" s="195" customFormat="1"/>
    <row r="1272" s="195" customFormat="1"/>
    <row r="1273" s="195" customFormat="1"/>
    <row r="1274" s="195" customFormat="1"/>
    <row r="1275" s="195" customFormat="1"/>
    <row r="1276" s="195" customFormat="1"/>
    <row r="1277" s="195" customFormat="1"/>
    <row r="1278" s="195" customFormat="1"/>
    <row r="1279" s="195" customFormat="1"/>
    <row r="1280" s="195" customFormat="1"/>
    <row r="1281" s="195" customFormat="1"/>
    <row r="1282" s="195" customFormat="1"/>
    <row r="1283" s="195" customFormat="1"/>
    <row r="1284" s="195" customFormat="1"/>
    <row r="1285" s="195" customFormat="1"/>
    <row r="1286" s="195" customFormat="1"/>
    <row r="1287" s="195" customFormat="1"/>
    <row r="1288" s="195" customFormat="1"/>
    <row r="1289" s="195" customFormat="1"/>
    <row r="1290" s="195" customFormat="1"/>
    <row r="1291" s="195" customFormat="1"/>
    <row r="1292" s="195" customFormat="1"/>
    <row r="1293" s="195" customFormat="1"/>
    <row r="1294" s="195" customFormat="1"/>
    <row r="1295" s="195" customFormat="1"/>
    <row r="1296" s="195" customFormat="1"/>
    <row r="1297" s="195" customFormat="1"/>
    <row r="1298" s="195" customFormat="1"/>
    <row r="1299" s="195" customFormat="1"/>
    <row r="1300" s="195" customFormat="1"/>
    <row r="1301" s="195" customFormat="1"/>
    <row r="1302" s="195" customFormat="1"/>
    <row r="1303" s="195" customFormat="1"/>
    <row r="1304" s="195" customFormat="1"/>
    <row r="1305" s="195" customFormat="1"/>
    <row r="1306" s="195" customFormat="1"/>
    <row r="1307" s="195" customFormat="1"/>
    <row r="1308" s="195" customFormat="1"/>
    <row r="1309" s="195" customFormat="1"/>
    <row r="1310" s="195" customFormat="1"/>
    <row r="1311" s="195" customFormat="1"/>
    <row r="1312" s="195" customFormat="1"/>
    <row r="1313" s="195" customFormat="1"/>
    <row r="1314" s="195" customFormat="1"/>
    <row r="1315" s="195" customFormat="1"/>
    <row r="1316" s="195" customFormat="1"/>
    <row r="1317" s="195" customFormat="1"/>
    <row r="1318" s="195" customFormat="1"/>
    <row r="1319" s="195" customFormat="1"/>
    <row r="1320" s="195" customFormat="1"/>
    <row r="1321" s="195" customFormat="1"/>
    <row r="1322" s="195" customFormat="1"/>
    <row r="1323" s="195" customFormat="1"/>
    <row r="1324" s="195" customFormat="1"/>
    <row r="1325" s="195" customFormat="1"/>
    <row r="1326" s="195" customFormat="1"/>
    <row r="1327" s="195" customFormat="1"/>
    <row r="1328" s="195" customFormat="1"/>
    <row r="1329" s="195" customFormat="1"/>
    <row r="1330" s="195" customFormat="1"/>
    <row r="1331" s="195" customFormat="1"/>
    <row r="1332" s="195" customFormat="1"/>
    <row r="1333" s="195" customFormat="1"/>
    <row r="1334" s="195" customFormat="1"/>
    <row r="1335" s="195" customFormat="1"/>
    <row r="1336" s="195" customFormat="1"/>
    <row r="1337" s="195" customFormat="1"/>
    <row r="1338" s="195" customFormat="1"/>
    <row r="1339" s="195" customFormat="1"/>
    <row r="1340" s="195" customFormat="1"/>
    <row r="1341" s="195" customFormat="1"/>
    <row r="1342" s="195" customFormat="1"/>
    <row r="1343" s="195" customFormat="1"/>
    <row r="1344" s="195" customFormat="1"/>
    <row r="1345" s="195" customFormat="1"/>
    <row r="1346" s="195" customFormat="1"/>
    <row r="1347" s="195" customFormat="1"/>
    <row r="1348" s="195" customFormat="1"/>
    <row r="1349" s="195" customFormat="1"/>
    <row r="1350" s="195" customFormat="1"/>
    <row r="1351" s="195" customFormat="1"/>
    <row r="1352" s="195" customFormat="1"/>
    <row r="1353" s="195" customFormat="1"/>
    <row r="1354" s="195" customFormat="1"/>
    <row r="1355" s="195" customFormat="1"/>
    <row r="1356" s="195" customFormat="1"/>
    <row r="1357" s="195" customFormat="1"/>
    <row r="1358" s="195" customFormat="1"/>
    <row r="1359" s="195" customFormat="1"/>
    <row r="1360" s="195" customFormat="1"/>
    <row r="1361" s="195" customFormat="1"/>
    <row r="1362" s="195" customFormat="1"/>
    <row r="1363" s="195" customFormat="1"/>
    <row r="1364" s="195" customFormat="1"/>
    <row r="1365" s="195" customFormat="1"/>
    <row r="1366" s="195" customFormat="1"/>
    <row r="1367" s="195" customFormat="1"/>
    <row r="1368" s="195" customFormat="1"/>
    <row r="1369" s="195" customFormat="1"/>
    <row r="1370" s="195" customFormat="1"/>
    <row r="1371" s="195" customFormat="1"/>
    <row r="1372" s="195" customFormat="1"/>
    <row r="1373" s="195" customFormat="1"/>
    <row r="1374" s="195" customFormat="1"/>
    <row r="1375" s="195" customFormat="1"/>
    <row r="1376" s="195" customFormat="1"/>
    <row r="1377" s="195" customFormat="1"/>
    <row r="1378" s="195" customFormat="1"/>
    <row r="1379" s="195" customFormat="1"/>
    <row r="1380" s="195" customFormat="1"/>
    <row r="1381" s="195" customFormat="1"/>
    <row r="1382" s="195" customFormat="1"/>
    <row r="1383" s="195" customFormat="1"/>
    <row r="1384" s="195" customFormat="1"/>
    <row r="1385" s="195" customFormat="1"/>
    <row r="1386" s="195" customFormat="1"/>
    <row r="1387" s="195" customFormat="1"/>
    <row r="1388" s="195" customFormat="1"/>
    <row r="1389" s="195" customFormat="1"/>
    <row r="1390" s="195" customFormat="1"/>
    <row r="1391" s="195" customFormat="1"/>
    <row r="1392" s="195" customFormat="1"/>
    <row r="1393" s="195" customFormat="1"/>
    <row r="1394" s="195" customFormat="1"/>
    <row r="1395" s="195" customFormat="1"/>
    <row r="1396" s="195" customFormat="1"/>
    <row r="1397" s="195" customFormat="1"/>
    <row r="1398" s="195" customFormat="1"/>
    <row r="1399" s="195" customFormat="1"/>
    <row r="1400" s="195" customFormat="1"/>
    <row r="1401" s="195" customFormat="1"/>
    <row r="1402" s="195" customFormat="1"/>
    <row r="1403" s="195" customFormat="1"/>
    <row r="1404" s="195" customFormat="1"/>
    <row r="1405" s="195" customFormat="1"/>
    <row r="1406" s="195" customFormat="1"/>
    <row r="1407" s="195" customFormat="1"/>
    <row r="1408" s="195" customFormat="1"/>
    <row r="1409" s="195" customFormat="1"/>
    <row r="1410" s="195" customFormat="1"/>
    <row r="1411" s="195" customFormat="1"/>
    <row r="1412" s="195" customFormat="1"/>
    <row r="1413" s="195" customFormat="1"/>
    <row r="1414" s="195" customFormat="1"/>
    <row r="1415" s="195" customFormat="1"/>
    <row r="1416" s="195" customFormat="1"/>
    <row r="1417" s="195" customFormat="1"/>
    <row r="1418" s="195" customFormat="1"/>
    <row r="1419" s="195" customFormat="1"/>
    <row r="1420" s="195" customFormat="1"/>
    <row r="1421" s="195" customFormat="1"/>
    <row r="1422" s="195" customFormat="1"/>
    <row r="1423" s="195" customFormat="1"/>
    <row r="1424" s="195" customFormat="1"/>
    <row r="1425" s="195" customFormat="1"/>
    <row r="1426" s="195" customFormat="1"/>
    <row r="1427" s="195" customFormat="1"/>
    <row r="1428" s="195" customFormat="1"/>
    <row r="1429" s="195" customFormat="1"/>
    <row r="1430" s="195" customFormat="1"/>
    <row r="1431" s="195" customFormat="1"/>
    <row r="1432" s="195" customFormat="1"/>
    <row r="1433" s="195" customFormat="1"/>
    <row r="1434" s="195" customFormat="1"/>
    <row r="1435" s="195" customFormat="1"/>
    <row r="1436" s="195" customFormat="1"/>
    <row r="1437" s="195" customFormat="1"/>
    <row r="1438" s="195" customFormat="1"/>
    <row r="1439" s="195" customFormat="1"/>
    <row r="1440" s="195" customFormat="1"/>
    <row r="1441" s="195" customFormat="1"/>
    <row r="1442" s="195" customFormat="1"/>
    <row r="1443" s="195" customFormat="1"/>
    <row r="1444" s="195" customFormat="1"/>
    <row r="1445" s="195" customFormat="1"/>
    <row r="1446" s="195" customFormat="1"/>
    <row r="1447" s="195" customFormat="1"/>
    <row r="1448" s="195" customFormat="1"/>
    <row r="1449" s="195" customFormat="1"/>
    <row r="1450" s="195" customFormat="1"/>
    <row r="1451" s="195" customFormat="1"/>
    <row r="1452" s="195" customFormat="1"/>
    <row r="1453" s="195" customFormat="1"/>
    <row r="1454" s="195" customFormat="1"/>
    <row r="1455" s="195" customFormat="1"/>
    <row r="1456" s="195" customFormat="1"/>
    <row r="1457" s="195" customFormat="1"/>
    <row r="1458" s="195" customFormat="1"/>
    <row r="1459" s="195" customFormat="1"/>
    <row r="1460" s="195" customFormat="1"/>
    <row r="1461" s="195" customFormat="1"/>
    <row r="1462" s="195" customFormat="1"/>
    <row r="1463" s="195" customFormat="1"/>
    <row r="1464" s="195" customFormat="1"/>
    <row r="1465" s="195" customFormat="1"/>
    <row r="1466" s="195" customFormat="1"/>
    <row r="1467" s="195" customFormat="1"/>
    <row r="1468" s="195" customFormat="1"/>
    <row r="1469" s="195" customFormat="1"/>
    <row r="1470" s="195" customFormat="1"/>
    <row r="1471" s="195" customFormat="1"/>
    <row r="1472" s="195" customFormat="1"/>
    <row r="1473" s="195" customFormat="1"/>
    <row r="1474" s="195" customFormat="1"/>
    <row r="1475" s="195" customFormat="1"/>
    <row r="1476" s="195" customFormat="1"/>
    <row r="1477" s="195" customFormat="1"/>
    <row r="1478" s="195" customFormat="1"/>
    <row r="1479" s="195" customFormat="1"/>
    <row r="1480" s="195" customFormat="1"/>
    <row r="1481" s="195" customFormat="1"/>
    <row r="1482" s="195" customFormat="1"/>
    <row r="1483" s="195" customFormat="1"/>
    <row r="1484" s="195" customFormat="1"/>
    <row r="1485" s="195" customFormat="1"/>
    <row r="1486" s="195" customFormat="1"/>
    <row r="1487" s="195" customFormat="1"/>
    <row r="1488" s="195" customFormat="1"/>
    <row r="1489" s="195" customFormat="1"/>
    <row r="1490" s="195" customFormat="1"/>
    <row r="1491" s="195" customFormat="1"/>
    <row r="1492" s="195" customFormat="1"/>
    <row r="1493" s="195" customFormat="1"/>
    <row r="1494" s="195" customFormat="1"/>
    <row r="1495" s="195" customFormat="1"/>
    <row r="1496" s="195" customFormat="1"/>
    <row r="1497" s="195" customFormat="1"/>
    <row r="1498" s="195" customFormat="1"/>
    <row r="1499" s="195" customFormat="1"/>
    <row r="1500" s="195" customFormat="1"/>
    <row r="1501" s="195" customFormat="1"/>
    <row r="1502" s="195" customFormat="1"/>
    <row r="1503" s="195" customFormat="1"/>
    <row r="1504" s="195" customFormat="1"/>
    <row r="1505" s="195" customFormat="1"/>
    <row r="1506" s="195" customFormat="1"/>
    <row r="1507" s="195" customFormat="1"/>
    <row r="1508" s="195" customFormat="1"/>
    <row r="1509" s="195" customFormat="1"/>
    <row r="1510" s="195" customFormat="1"/>
    <row r="1511" s="195" customFormat="1"/>
    <row r="1512" s="195" customFormat="1"/>
    <row r="1513" s="195" customFormat="1"/>
    <row r="1514" s="195" customFormat="1"/>
    <row r="1515" s="195" customFormat="1"/>
    <row r="1516" s="195" customFormat="1"/>
    <row r="1517" s="195" customFormat="1"/>
    <row r="1518" s="195" customFormat="1"/>
    <row r="1519" s="195" customFormat="1"/>
    <row r="1520" s="195" customFormat="1"/>
    <row r="1521" s="195" customFormat="1"/>
    <row r="1522" s="195" customFormat="1"/>
    <row r="1523" s="195" customFormat="1"/>
    <row r="1524" s="195" customFormat="1"/>
    <row r="1525" s="195" customFormat="1"/>
    <row r="1526" s="195" customFormat="1"/>
    <row r="1527" s="195" customFormat="1"/>
    <row r="1528" s="195" customFormat="1"/>
    <row r="1529" s="195" customFormat="1"/>
    <row r="1530" s="195" customFormat="1"/>
    <row r="1531" s="195" customFormat="1"/>
    <row r="1532" s="195" customFormat="1"/>
    <row r="1533" s="195" customFormat="1"/>
    <row r="1534" s="195" customFormat="1"/>
    <row r="1535" s="195" customFormat="1"/>
    <row r="1536" s="195" customFormat="1"/>
    <row r="1537" s="195" customFormat="1"/>
    <row r="1538" s="195" customFormat="1"/>
    <row r="1539" s="195" customFormat="1"/>
    <row r="1540" s="195" customFormat="1"/>
    <row r="1541" s="195" customFormat="1"/>
    <row r="1542" s="195" customFormat="1"/>
    <row r="1543" s="195" customFormat="1"/>
    <row r="1544" s="195" customFormat="1"/>
    <row r="1545" s="195" customFormat="1"/>
    <row r="1546" s="195" customFormat="1"/>
    <row r="1547" s="195" customFormat="1"/>
    <row r="1548" s="195" customFormat="1"/>
    <row r="1549" s="195" customFormat="1"/>
    <row r="1550" s="195" customFormat="1"/>
    <row r="1551" s="195" customFormat="1"/>
    <row r="1552" s="195" customFormat="1"/>
    <row r="1553" s="195" customFormat="1"/>
    <row r="1554" s="195" customFormat="1"/>
    <row r="1555" s="195" customFormat="1"/>
    <row r="1556" s="195" customFormat="1"/>
    <row r="1557" s="195" customFormat="1"/>
    <row r="1558" s="195" customFormat="1"/>
    <row r="1559" s="195" customFormat="1"/>
    <row r="1560" s="195" customFormat="1"/>
    <row r="1561" s="195" customFormat="1"/>
    <row r="1562" s="195" customFormat="1"/>
    <row r="1563" s="195" customFormat="1"/>
    <row r="1564" s="195" customFormat="1"/>
    <row r="1565" s="195" customFormat="1"/>
    <row r="1566" s="195" customFormat="1"/>
    <row r="1567" s="195" customFormat="1"/>
    <row r="1568" s="195" customFormat="1"/>
    <row r="1569" s="195" customFormat="1"/>
    <row r="1570" s="195" customFormat="1"/>
    <row r="1571" s="195" customFormat="1"/>
    <row r="1572" s="195" customFormat="1"/>
    <row r="1573" s="195" customFormat="1"/>
    <row r="1574" s="195" customFormat="1"/>
    <row r="1575" s="195" customFormat="1"/>
    <row r="1576" s="195" customFormat="1"/>
    <row r="1577" s="195" customFormat="1"/>
    <row r="1578" s="195" customFormat="1"/>
    <row r="1579" s="195" customFormat="1"/>
    <row r="1580" s="195" customFormat="1"/>
    <row r="1581" s="195" customFormat="1"/>
    <row r="1582" s="195" customFormat="1"/>
    <row r="1583" s="195" customFormat="1"/>
    <row r="1584" s="195" customFormat="1"/>
    <row r="1585" s="195" customFormat="1"/>
    <row r="1586" s="195" customFormat="1"/>
    <row r="1587" s="195" customFormat="1"/>
    <row r="1588" s="195" customFormat="1"/>
    <row r="1589" s="195" customFormat="1"/>
    <row r="1590" s="195" customFormat="1"/>
    <row r="1591" s="195" customFormat="1"/>
    <row r="1592" s="195" customFormat="1"/>
    <row r="1593" s="195" customFormat="1"/>
    <row r="1594" s="195" customFormat="1"/>
    <row r="1595" s="195" customFormat="1"/>
    <row r="1596" s="195" customFormat="1"/>
    <row r="1597" s="195" customFormat="1"/>
    <row r="1598" s="195" customFormat="1"/>
    <row r="1599" s="195" customFormat="1"/>
    <row r="1600" s="195" customFormat="1"/>
    <row r="1601" s="195" customFormat="1"/>
    <row r="1602" s="195" customFormat="1"/>
    <row r="1603" s="195" customFormat="1"/>
    <row r="1604" s="195" customFormat="1"/>
    <row r="1605" s="195" customFormat="1"/>
    <row r="1606" s="195" customFormat="1"/>
    <row r="1607" s="195" customFormat="1"/>
    <row r="1608" s="195" customFormat="1"/>
    <row r="1609" s="195" customFormat="1"/>
    <row r="1610" s="195" customFormat="1"/>
    <row r="1611" s="195" customFormat="1"/>
    <row r="1612" s="195" customFormat="1"/>
    <row r="1613" s="195" customFormat="1"/>
    <row r="1614" s="195" customFormat="1"/>
    <row r="1615" s="195" customFormat="1"/>
    <row r="1616" s="195" customFormat="1"/>
    <row r="1617" s="195" customFormat="1"/>
    <row r="1618" s="195" customFormat="1"/>
    <row r="1619" s="195" customFormat="1"/>
    <row r="1620" s="195" customFormat="1"/>
    <row r="1621" s="195" customFormat="1"/>
    <row r="1622" s="195" customFormat="1"/>
    <row r="1623" s="195" customFormat="1"/>
    <row r="1624" s="195" customFormat="1"/>
    <row r="1625" s="195" customFormat="1"/>
    <row r="1626" s="195" customFormat="1"/>
    <row r="1627" s="195" customFormat="1"/>
    <row r="1628" s="195" customFormat="1"/>
    <row r="1629" s="195" customFormat="1"/>
    <row r="1630" s="195" customFormat="1"/>
    <row r="1631" s="195" customFormat="1"/>
    <row r="1632" s="195" customFormat="1"/>
    <row r="1633" s="195" customFormat="1"/>
    <row r="1634" s="195" customFormat="1"/>
    <row r="1635" s="195" customFormat="1"/>
    <row r="1636" s="195" customFormat="1"/>
    <row r="1637" s="195" customFormat="1"/>
    <row r="1638" s="195" customFormat="1"/>
    <row r="1639" s="195" customFormat="1"/>
    <row r="1640" s="195" customFormat="1"/>
    <row r="1641" s="195" customFormat="1"/>
    <row r="1642" s="195" customFormat="1"/>
    <row r="1643" s="195" customFormat="1"/>
    <row r="1644" s="195" customFormat="1"/>
    <row r="1645" s="195" customFormat="1"/>
    <row r="1646" s="195" customFormat="1"/>
    <row r="1647" s="195" customFormat="1"/>
    <row r="1648" s="195" customFormat="1"/>
    <row r="1649" s="195" customFormat="1"/>
    <row r="1650" s="195" customFormat="1"/>
    <row r="1651" s="195" customFormat="1"/>
    <row r="1652" s="195" customFormat="1"/>
    <row r="1653" s="195" customFormat="1"/>
    <row r="1654" s="195" customFormat="1"/>
    <row r="1655" s="195" customFormat="1"/>
    <row r="1656" s="195" customFormat="1"/>
    <row r="1657" s="195" customFormat="1"/>
    <row r="1658" s="195" customFormat="1"/>
    <row r="1659" s="195" customFormat="1"/>
    <row r="1660" s="195" customFormat="1"/>
    <row r="1661" s="195" customFormat="1"/>
    <row r="1662" s="195" customFormat="1"/>
    <row r="1663" s="195" customFormat="1"/>
    <row r="1664" s="195" customFormat="1"/>
    <row r="1665" s="195" customFormat="1"/>
    <row r="1666" s="195" customFormat="1"/>
    <row r="1667" s="195" customFormat="1"/>
    <row r="1668" s="195" customFormat="1"/>
    <row r="1669" s="195" customFormat="1"/>
    <row r="1670" s="195" customFormat="1"/>
    <row r="1671" s="195" customFormat="1"/>
    <row r="1672" s="195" customFormat="1"/>
    <row r="1673" s="195" customFormat="1"/>
    <row r="1674" s="195" customFormat="1"/>
    <row r="1675" s="195" customFormat="1"/>
    <row r="1676" s="195" customFormat="1"/>
    <row r="1677" s="195" customFormat="1"/>
    <row r="1678" s="195" customFormat="1"/>
    <row r="1679" s="195" customFormat="1"/>
    <row r="1680" s="195" customFormat="1"/>
    <row r="1681" s="195" customFormat="1"/>
    <row r="1682" s="195" customFormat="1"/>
    <row r="1683" s="195" customFormat="1"/>
    <row r="1684" s="195" customFormat="1"/>
    <row r="1685" s="195" customFormat="1"/>
    <row r="1686" s="195" customFormat="1"/>
    <row r="1687" s="195" customFormat="1"/>
    <row r="1688" s="195" customFormat="1"/>
    <row r="1689" s="195" customFormat="1"/>
    <row r="1690" s="195" customFormat="1"/>
    <row r="1691" s="195" customFormat="1"/>
    <row r="1692" s="195" customFormat="1"/>
    <row r="1693" s="195" customFormat="1"/>
    <row r="1694" s="195" customFormat="1"/>
    <row r="1695" s="195" customFormat="1"/>
    <row r="1696" s="195" customFormat="1"/>
    <row r="1697" s="195" customFormat="1"/>
    <row r="1698" s="195" customFormat="1"/>
    <row r="1699" s="195" customFormat="1"/>
    <row r="1700" s="195" customFormat="1"/>
    <row r="1701" s="195" customFormat="1"/>
    <row r="1702" s="195" customFormat="1"/>
    <row r="1703" s="195" customFormat="1"/>
    <row r="1704" s="195" customFormat="1"/>
    <row r="1705" s="195" customFormat="1"/>
    <row r="1706" s="195" customFormat="1"/>
    <row r="1707" s="195" customFormat="1"/>
    <row r="1708" s="195" customFormat="1"/>
    <row r="1709" s="195" customFormat="1"/>
    <row r="1710" s="195" customFormat="1"/>
    <row r="1711" s="195" customFormat="1"/>
    <row r="1712" s="195" customFormat="1"/>
    <row r="1713" s="195" customFormat="1"/>
    <row r="1714" s="195" customFormat="1"/>
    <row r="1715" s="195" customFormat="1"/>
    <row r="1716" s="195" customFormat="1"/>
    <row r="1717" s="195" customFormat="1"/>
    <row r="1718" s="195" customFormat="1"/>
    <row r="1719" s="195" customFormat="1"/>
    <row r="1720" s="195" customFormat="1"/>
    <row r="1721" s="195" customFormat="1"/>
    <row r="1722" s="195" customFormat="1"/>
    <row r="1723" s="195" customFormat="1"/>
    <row r="1724" s="195" customFormat="1"/>
    <row r="1725" s="195" customFormat="1"/>
    <row r="1726" s="195" customFormat="1"/>
    <row r="1727" s="195" customFormat="1"/>
    <row r="1728" s="195" customFormat="1"/>
    <row r="1729" s="195" customFormat="1"/>
    <row r="1730" s="195" customFormat="1"/>
    <row r="1731" s="195" customFormat="1"/>
    <row r="1732" s="195" customFormat="1"/>
    <row r="1733" s="195" customFormat="1"/>
    <row r="1734" s="195" customFormat="1"/>
    <row r="1735" s="195" customFormat="1"/>
    <row r="1736" s="195" customFormat="1"/>
    <row r="1737" s="195" customFormat="1"/>
    <row r="1738" s="195" customFormat="1"/>
    <row r="1739" s="195" customFormat="1"/>
    <row r="1740" s="195" customFormat="1"/>
    <row r="1741" s="195" customFormat="1"/>
    <row r="1742" s="195" customFormat="1"/>
    <row r="1743" s="195" customFormat="1"/>
    <row r="1744" s="195" customFormat="1"/>
    <row r="1745" s="195" customFormat="1"/>
    <row r="1746" s="195" customFormat="1"/>
    <row r="1747" s="195" customFormat="1"/>
    <row r="1748" s="195" customFormat="1"/>
    <row r="1749" s="195" customFormat="1"/>
    <row r="1750" s="195" customFormat="1"/>
    <row r="1751" s="195" customFormat="1"/>
    <row r="1752" s="195" customFormat="1"/>
    <row r="1753" s="195" customFormat="1"/>
    <row r="1754" s="195" customFormat="1"/>
    <row r="1755" s="195" customFormat="1"/>
    <row r="1756" s="195" customFormat="1"/>
    <row r="1757" s="195" customFormat="1"/>
    <row r="1758" s="195" customFormat="1"/>
    <row r="1759" s="195" customFormat="1"/>
    <row r="1760" s="195" customFormat="1"/>
    <row r="1761" s="195" customFormat="1"/>
    <row r="1762" s="195" customFormat="1"/>
    <row r="1763" s="195" customFormat="1"/>
    <row r="1764" s="195" customFormat="1"/>
    <row r="1765" s="195" customFormat="1"/>
    <row r="1766" s="195" customFormat="1"/>
    <row r="1767" s="195" customFormat="1"/>
    <row r="1768" s="195" customFormat="1"/>
    <row r="1769" s="195" customFormat="1"/>
    <row r="1770" s="195" customFormat="1"/>
    <row r="1771" s="195" customFormat="1"/>
    <row r="1772" s="195" customFormat="1"/>
    <row r="1773" s="195" customFormat="1"/>
    <row r="1774" s="195" customFormat="1"/>
    <row r="1775" s="195" customFormat="1"/>
    <row r="1776" s="195" customFormat="1"/>
    <row r="1777" s="195" customFormat="1"/>
    <row r="1778" s="195" customFormat="1"/>
    <row r="1779" s="195" customFormat="1"/>
    <row r="1780" s="195" customFormat="1"/>
    <row r="1781" s="195" customFormat="1"/>
    <row r="1782" s="195" customFormat="1"/>
    <row r="1783" s="195" customFormat="1"/>
    <row r="1784" s="195" customFormat="1"/>
    <row r="1785" s="195" customFormat="1"/>
    <row r="1786" s="195" customFormat="1"/>
    <row r="1787" s="195" customFormat="1"/>
    <row r="1788" s="195" customFormat="1"/>
    <row r="1789" s="195" customFormat="1"/>
    <row r="1790" s="195" customFormat="1"/>
    <row r="1791" s="195" customFormat="1"/>
    <row r="1792" s="195" customFormat="1"/>
    <row r="1793" s="195" customFormat="1"/>
    <row r="1794" s="195" customFormat="1"/>
    <row r="1795" s="195" customFormat="1"/>
    <row r="1796" s="195" customFormat="1"/>
    <row r="1797" s="195" customFormat="1"/>
    <row r="1798" s="195" customFormat="1"/>
    <row r="1799" s="195" customFormat="1"/>
    <row r="1800" s="195" customFormat="1"/>
    <row r="1801" s="195" customFormat="1"/>
    <row r="1802" s="195" customFormat="1"/>
    <row r="1803" s="195" customFormat="1"/>
    <row r="1804" s="195" customFormat="1"/>
    <row r="1805" s="195" customFormat="1"/>
    <row r="1806" s="195" customFormat="1"/>
    <row r="1807" s="195" customFormat="1"/>
    <row r="1808" s="195" customFormat="1"/>
    <row r="1809" s="195" customFormat="1"/>
    <row r="1810" s="195" customFormat="1"/>
    <row r="1811" s="195" customFormat="1"/>
    <row r="1812" s="195" customFormat="1"/>
    <row r="1813" s="195" customFormat="1"/>
    <row r="1814" s="195" customFormat="1"/>
    <row r="1815" s="195" customFormat="1"/>
    <row r="1816" s="195" customFormat="1"/>
    <row r="1817" s="195" customFormat="1"/>
    <row r="1818" s="195" customFormat="1"/>
    <row r="1819" s="195" customFormat="1"/>
    <row r="1820" s="195" customFormat="1"/>
    <row r="1821" s="195" customFormat="1"/>
    <row r="1822" s="195" customFormat="1"/>
    <row r="1823" s="195" customFormat="1"/>
    <row r="1824" s="195" customFormat="1"/>
    <row r="1825" s="195" customFormat="1"/>
    <row r="1826" s="195" customFormat="1"/>
    <row r="1827" s="195" customFormat="1"/>
    <row r="1828" s="195" customFormat="1"/>
    <row r="1829" s="195" customFormat="1"/>
    <row r="1830" s="195" customFormat="1"/>
    <row r="1831" s="195" customFormat="1"/>
    <row r="1832" s="195" customFormat="1"/>
    <row r="1833" s="195" customFormat="1"/>
    <row r="1834" s="195" customFormat="1"/>
    <row r="1835" s="195" customFormat="1"/>
    <row r="1836" s="195" customFormat="1"/>
    <row r="1837" s="195" customFormat="1"/>
    <row r="1838" s="195" customFormat="1"/>
    <row r="1839" s="195" customFormat="1"/>
    <row r="1840" s="195" customFormat="1"/>
    <row r="1841" s="195" customFormat="1"/>
    <row r="1842" s="195" customFormat="1"/>
    <row r="1843" s="195" customFormat="1"/>
    <row r="1844" s="195" customFormat="1"/>
    <row r="1845" s="195" customFormat="1"/>
    <row r="1846" s="195" customFormat="1"/>
    <row r="1847" s="195" customFormat="1"/>
    <row r="1848" s="195" customFormat="1"/>
    <row r="1849" s="195" customFormat="1"/>
    <row r="1850" s="195" customFormat="1"/>
    <row r="1851" s="195" customFormat="1"/>
    <row r="1852" s="195" customFormat="1"/>
    <row r="1853" s="195" customFormat="1"/>
    <row r="1854" s="195" customFormat="1"/>
    <row r="1855" s="195" customFormat="1"/>
    <row r="1856" s="195" customFormat="1"/>
    <row r="1857" s="195" customFormat="1"/>
    <row r="1858" s="195" customFormat="1"/>
    <row r="1859" s="195" customFormat="1"/>
    <row r="1860" s="195" customFormat="1"/>
    <row r="1861" s="195" customFormat="1"/>
    <row r="1862" s="195" customFormat="1"/>
    <row r="1863" s="195" customFormat="1"/>
    <row r="1864" s="195" customFormat="1"/>
    <row r="1865" s="195" customFormat="1"/>
    <row r="1866" s="195" customFormat="1"/>
    <row r="1867" s="195" customFormat="1"/>
    <row r="1868" s="195" customFormat="1"/>
    <row r="1869" s="195" customFormat="1"/>
    <row r="1870" s="195" customFormat="1"/>
    <row r="1871" s="195" customFormat="1"/>
    <row r="1872" s="195" customFormat="1"/>
    <row r="1873" s="195" customFormat="1"/>
    <row r="1874" s="195" customFormat="1"/>
    <row r="1875" s="195" customFormat="1"/>
    <row r="1876" s="195" customFormat="1"/>
    <row r="1877" s="195" customFormat="1"/>
    <row r="1878" s="195" customFormat="1"/>
    <row r="1879" s="195" customFormat="1"/>
    <row r="1880" s="195" customFormat="1"/>
    <row r="1881" s="195" customFormat="1"/>
    <row r="1882" s="195" customFormat="1"/>
    <row r="1883" s="195" customFormat="1"/>
    <row r="1884" s="195" customFormat="1"/>
    <row r="1885" s="195" customFormat="1"/>
    <row r="1886" s="195" customFormat="1"/>
    <row r="1887" s="195" customFormat="1"/>
    <row r="1888" s="195" customFormat="1"/>
    <row r="1889" s="195" customFormat="1"/>
    <row r="1890" s="195" customFormat="1"/>
    <row r="1891" s="195" customFormat="1"/>
    <row r="1892" s="195" customFormat="1"/>
    <row r="1893" s="195" customFormat="1"/>
    <row r="1894" s="195" customFormat="1"/>
    <row r="1895" s="195" customFormat="1"/>
    <row r="1896" s="195" customFormat="1"/>
    <row r="1897" s="195" customFormat="1"/>
    <row r="1898" s="195" customFormat="1"/>
    <row r="1899" s="195" customFormat="1"/>
    <row r="1900" s="195" customFormat="1"/>
    <row r="1901" s="195" customFormat="1"/>
    <row r="1902" s="195" customFormat="1"/>
    <row r="1903" s="195" customFormat="1"/>
    <row r="1904" s="195" customFormat="1"/>
    <row r="1905" s="195" customFormat="1"/>
    <row r="1906" s="195" customFormat="1"/>
    <row r="1907" s="195" customFormat="1"/>
    <row r="1908" s="195" customFormat="1"/>
    <row r="1909" s="195" customFormat="1"/>
    <row r="1910" s="195" customFormat="1"/>
    <row r="1911" s="195" customFormat="1"/>
    <row r="1912" s="195" customFormat="1"/>
    <row r="1913" s="195" customFormat="1"/>
    <row r="1914" s="195" customFormat="1"/>
    <row r="1915" s="195" customFormat="1"/>
    <row r="1916" s="195" customFormat="1"/>
    <row r="1917" s="195" customFormat="1"/>
    <row r="1918" s="195" customFormat="1"/>
    <row r="1919" s="195" customFormat="1"/>
    <row r="1920" s="195" customFormat="1"/>
    <row r="1921" s="195" customFormat="1"/>
    <row r="1922" s="195" customFormat="1"/>
    <row r="1923" s="195" customFormat="1"/>
    <row r="1924" s="195" customFormat="1"/>
    <row r="1925" s="195" customFormat="1"/>
    <row r="1926" s="195" customFormat="1"/>
    <row r="1927" s="195" customFormat="1"/>
    <row r="1928" s="195" customFormat="1"/>
    <row r="1929" s="195" customFormat="1"/>
    <row r="1930" s="195" customFormat="1"/>
    <row r="1931" s="195" customFormat="1"/>
    <row r="1932" s="195" customFormat="1"/>
    <row r="1933" s="195" customFormat="1"/>
    <row r="1934" s="195" customFormat="1"/>
    <row r="1935" s="195" customFormat="1"/>
    <row r="1936" s="195" customFormat="1"/>
    <row r="1937" s="195" customFormat="1"/>
    <row r="1938" s="195" customFormat="1"/>
    <row r="1939" s="195" customFormat="1"/>
    <row r="1940" s="195" customFormat="1"/>
    <row r="1941" s="195" customFormat="1"/>
    <row r="1942" s="195" customFormat="1"/>
    <row r="1943" s="195" customFormat="1"/>
    <row r="1944" s="195" customFormat="1"/>
    <row r="1945" s="195" customFormat="1"/>
    <row r="1946" s="195" customFormat="1"/>
    <row r="1947" s="195" customFormat="1"/>
    <row r="1948" s="195" customFormat="1"/>
    <row r="1949" s="195" customFormat="1"/>
    <row r="1950" s="195" customFormat="1"/>
    <row r="1951" s="195" customFormat="1"/>
    <row r="1952" s="195" customFormat="1"/>
    <row r="1953" s="195" customFormat="1"/>
    <row r="1954" s="195" customFormat="1"/>
    <row r="1955" s="195" customFormat="1"/>
    <row r="1956" s="195" customFormat="1"/>
    <row r="1957" s="195" customFormat="1"/>
    <row r="1958" s="195" customFormat="1"/>
    <row r="1959" s="195" customFormat="1"/>
    <row r="1960" s="195" customFormat="1"/>
    <row r="1961" s="195" customFormat="1"/>
    <row r="1962" s="195" customFormat="1"/>
    <row r="1963" s="195" customFormat="1"/>
    <row r="1964" s="195" customFormat="1"/>
    <row r="1965" s="195" customFormat="1"/>
    <row r="1966" s="195" customFormat="1"/>
    <row r="1967" s="195" customFormat="1"/>
    <row r="1968" s="195" customFormat="1"/>
    <row r="1969" s="195" customFormat="1"/>
    <row r="1970" s="195" customFormat="1"/>
    <row r="1971" s="195" customFormat="1"/>
    <row r="1972" s="195" customFormat="1"/>
    <row r="1973" s="195" customFormat="1"/>
    <row r="1974" s="195" customFormat="1"/>
    <row r="1975" s="195" customFormat="1"/>
    <row r="1976" s="195" customFormat="1"/>
    <row r="1977" s="195" customFormat="1"/>
    <row r="1978" s="195" customFormat="1"/>
    <row r="1979" s="195" customFormat="1"/>
    <row r="1980" s="195" customFormat="1"/>
    <row r="1981" s="195" customFormat="1"/>
    <row r="1982" s="195" customFormat="1"/>
    <row r="1983" s="195" customFormat="1"/>
    <row r="1984" s="195" customFormat="1"/>
    <row r="1985" s="195" customFormat="1"/>
    <row r="1986" s="195" customFormat="1"/>
    <row r="1987" s="195" customFormat="1"/>
    <row r="1988" s="195" customFormat="1"/>
    <row r="1989" s="195" customFormat="1"/>
    <row r="1990" s="195" customFormat="1"/>
    <row r="1991" s="195" customFormat="1"/>
    <row r="1992" s="195" customFormat="1"/>
    <row r="1993" s="195" customFormat="1"/>
    <row r="1994" s="195" customFormat="1"/>
    <row r="1995" s="195" customFormat="1"/>
    <row r="1996" s="195" customFormat="1"/>
    <row r="1997" s="195" customFormat="1"/>
    <row r="1998" s="195" customFormat="1"/>
    <row r="1999" s="195" customFormat="1"/>
    <row r="2000" s="195" customFormat="1"/>
    <row r="2001" s="195" customFormat="1"/>
    <row r="2002" s="195" customFormat="1"/>
    <row r="2003" s="195" customFormat="1"/>
    <row r="2004" s="195" customFormat="1"/>
    <row r="2005" s="195" customFormat="1"/>
    <row r="2006" s="195" customFormat="1"/>
    <row r="2007" s="195" customFormat="1"/>
    <row r="2008" s="195" customFormat="1"/>
    <row r="2009" s="195" customFormat="1"/>
    <row r="2010" s="195" customFormat="1"/>
    <row r="2011" s="195" customFormat="1"/>
    <row r="2012" s="195" customFormat="1"/>
    <row r="2013" s="195" customFormat="1"/>
    <row r="2014" s="195" customFormat="1"/>
    <row r="2015" s="195" customFormat="1"/>
    <row r="2016" s="195" customFormat="1"/>
    <row r="2017" s="195" customFormat="1"/>
    <row r="2018" s="195" customFormat="1"/>
    <row r="2019" s="195" customFormat="1"/>
    <row r="2020" s="195" customFormat="1"/>
    <row r="2021" s="195" customFormat="1"/>
    <row r="2022" s="195" customFormat="1"/>
    <row r="2023" s="195" customFormat="1"/>
    <row r="2024" s="195" customFormat="1"/>
    <row r="2025" s="195" customFormat="1"/>
    <row r="2026" s="195" customFormat="1"/>
    <row r="2027" s="195" customFormat="1"/>
    <row r="2028" s="195" customFormat="1"/>
    <row r="2029" s="195" customFormat="1"/>
    <row r="2030" s="195" customFormat="1"/>
    <row r="2031" s="195" customFormat="1"/>
    <row r="2032" s="195" customFormat="1"/>
    <row r="2033" s="195" customFormat="1"/>
    <row r="2034" s="195" customFormat="1"/>
    <row r="2035" s="195" customFormat="1"/>
    <row r="2036" s="195" customFormat="1"/>
    <row r="2037" s="195" customFormat="1"/>
    <row r="2038" s="195" customFormat="1"/>
    <row r="2039" s="195" customFormat="1"/>
    <row r="2040" s="195" customFormat="1"/>
    <row r="2041" s="195" customFormat="1"/>
    <row r="2042" s="195" customFormat="1"/>
    <row r="2043" s="195" customFormat="1"/>
    <row r="2044" s="195" customFormat="1"/>
    <row r="2045" s="195" customFormat="1"/>
    <row r="2046" s="195" customFormat="1"/>
    <row r="2047" s="195" customFormat="1"/>
    <row r="2048" s="195" customFormat="1"/>
    <row r="2049" s="195" customFormat="1"/>
    <row r="2050" s="195" customFormat="1"/>
    <row r="2051" s="195" customFormat="1"/>
    <row r="2052" s="195" customFormat="1"/>
    <row r="2053" s="195" customFormat="1"/>
    <row r="2054" s="195" customFormat="1"/>
    <row r="2055" s="195" customFormat="1"/>
    <row r="2056" s="195" customFormat="1"/>
    <row r="2057" s="195" customFormat="1"/>
    <row r="2058" s="195" customFormat="1"/>
    <row r="2059" s="195" customFormat="1"/>
    <row r="2060" s="195" customFormat="1"/>
    <row r="2061" s="195" customFormat="1"/>
    <row r="2062" s="195" customFormat="1"/>
    <row r="2063" s="195" customFormat="1"/>
    <row r="2064" s="195" customFormat="1"/>
    <row r="2065" s="195" customFormat="1"/>
    <row r="2066" s="195" customFormat="1"/>
    <row r="2067" s="195" customFormat="1"/>
    <row r="2068" s="195" customFormat="1"/>
    <row r="2069" s="195" customFormat="1"/>
    <row r="2070" s="195" customFormat="1"/>
    <row r="2071" s="195" customFormat="1"/>
    <row r="2072" s="195" customFormat="1"/>
    <row r="2073" s="195" customFormat="1"/>
    <row r="2074" s="195" customFormat="1"/>
    <row r="2075" s="195" customFormat="1"/>
    <row r="2076" s="195" customFormat="1"/>
    <row r="2077" s="195" customFormat="1"/>
    <row r="2078" s="195" customFormat="1"/>
    <row r="2079" s="195" customFormat="1"/>
    <row r="2080" s="195" customFormat="1"/>
    <row r="2081" s="195" customFormat="1"/>
    <row r="2082" s="195" customFormat="1"/>
    <row r="2083" s="195" customFormat="1"/>
    <row r="2084" s="195" customFormat="1"/>
    <row r="2085" s="195" customFormat="1"/>
    <row r="2086" s="195" customFormat="1"/>
    <row r="2087" s="195" customFormat="1"/>
    <row r="2088" s="195" customFormat="1"/>
    <row r="2089" s="195" customFormat="1"/>
    <row r="2090" s="195" customFormat="1"/>
    <row r="2091" s="195" customFormat="1"/>
    <row r="2092" s="195" customFormat="1"/>
    <row r="2093" s="195" customFormat="1"/>
    <row r="2094" s="195" customFormat="1"/>
    <row r="2095" s="195" customFormat="1"/>
    <row r="2096" s="195" customFormat="1"/>
    <row r="2097" s="195" customFormat="1"/>
    <row r="2098" s="195" customFormat="1"/>
    <row r="2099" s="195" customFormat="1"/>
    <row r="2100" s="195" customFormat="1"/>
    <row r="2101" s="195" customFormat="1"/>
    <row r="2102" s="195" customFormat="1"/>
    <row r="2103" s="195" customFormat="1"/>
    <row r="2104" s="195" customFormat="1"/>
    <row r="2105" s="195" customFormat="1"/>
    <row r="2106" s="195" customFormat="1"/>
    <row r="2107" s="195" customFormat="1"/>
    <row r="2108" s="195" customFormat="1"/>
    <row r="2109" s="195" customFormat="1"/>
    <row r="2110" s="195" customFormat="1"/>
    <row r="2111" s="195" customFormat="1"/>
    <row r="2112" s="195" customFormat="1"/>
    <row r="2113" s="195" customFormat="1"/>
    <row r="2114" s="195" customFormat="1"/>
    <row r="2115" s="195" customFormat="1"/>
    <row r="2116" s="195" customFormat="1"/>
    <row r="2117" s="195" customFormat="1"/>
    <row r="2118" s="195" customFormat="1"/>
    <row r="2119" s="195" customFormat="1"/>
    <row r="2120" s="195" customFormat="1"/>
    <row r="2121" s="195" customFormat="1"/>
    <row r="2122" s="195" customFormat="1"/>
    <row r="2123" s="195" customFormat="1"/>
    <row r="2124" s="195" customFormat="1"/>
    <row r="2125" s="195" customFormat="1"/>
    <row r="2126" s="195" customFormat="1"/>
    <row r="2127" s="195" customFormat="1"/>
    <row r="2128" s="195" customFormat="1"/>
    <row r="2129" s="195" customFormat="1"/>
    <row r="2130" s="195" customFormat="1"/>
    <row r="2131" s="195" customFormat="1"/>
    <row r="2132" s="195" customFormat="1"/>
    <row r="2133" s="195" customFormat="1"/>
    <row r="2134" s="195" customFormat="1"/>
    <row r="2135" s="195" customFormat="1"/>
    <row r="2136" s="195" customFormat="1"/>
    <row r="2137" s="195" customFormat="1"/>
    <row r="2138" s="195" customFormat="1"/>
    <row r="2139" s="195" customFormat="1"/>
    <row r="2140" s="195" customFormat="1"/>
    <row r="2141" s="195" customFormat="1"/>
    <row r="2142" s="195" customFormat="1"/>
    <row r="2143" s="195" customFormat="1"/>
    <row r="2144" s="195" customFormat="1"/>
    <row r="2145" s="195" customFormat="1"/>
    <row r="2146" s="195" customFormat="1"/>
    <row r="2147" s="195" customFormat="1"/>
    <row r="2148" s="195" customFormat="1"/>
    <row r="2149" s="195" customFormat="1"/>
    <row r="2150" s="195" customFormat="1"/>
    <row r="2151" s="195" customFormat="1"/>
    <row r="2152" s="195" customFormat="1"/>
    <row r="2153" s="195" customFormat="1"/>
    <row r="2154" s="195" customFormat="1"/>
    <row r="2155" s="195" customFormat="1"/>
    <row r="2156" s="195" customFormat="1"/>
    <row r="2157" s="195" customFormat="1"/>
    <row r="2158" s="195" customFormat="1"/>
    <row r="2159" s="195" customFormat="1"/>
    <row r="2160" s="195" customFormat="1"/>
    <row r="2161" s="195" customFormat="1"/>
    <row r="2162" s="195" customFormat="1"/>
    <row r="2163" s="195" customFormat="1"/>
    <row r="2164" s="195" customFormat="1"/>
    <row r="2165" s="195" customFormat="1"/>
    <row r="2166" s="195" customFormat="1"/>
    <row r="2167" s="195" customFormat="1"/>
    <row r="2168" s="195" customFormat="1"/>
    <row r="2169" s="195" customFormat="1"/>
    <row r="2170" s="195" customFormat="1"/>
    <row r="2171" s="195" customFormat="1"/>
    <row r="2172" s="195" customFormat="1"/>
    <row r="2173" s="195" customFormat="1"/>
    <row r="2174" s="195" customFormat="1"/>
    <row r="2175" s="195" customFormat="1"/>
    <row r="2176" s="195" customFormat="1"/>
    <row r="2177" s="195" customFormat="1"/>
    <row r="2178" s="195" customFormat="1"/>
    <row r="2179" s="195" customFormat="1"/>
    <row r="2180" s="195" customFormat="1"/>
    <row r="2181" s="195" customFormat="1"/>
    <row r="2182" s="195" customFormat="1"/>
    <row r="2183" s="195" customFormat="1"/>
    <row r="2184" s="195" customFormat="1"/>
    <row r="2185" s="195" customFormat="1"/>
    <row r="2186" s="195" customFormat="1"/>
    <row r="2187" s="195" customFormat="1"/>
    <row r="2188" s="195" customFormat="1"/>
    <row r="2189" s="195" customFormat="1"/>
    <row r="2190" s="195" customFormat="1"/>
    <row r="2191" s="195" customFormat="1"/>
    <row r="2192" s="195" customFormat="1"/>
    <row r="2193" s="195" customFormat="1"/>
    <row r="2194" s="195" customFormat="1"/>
    <row r="2195" s="195" customFormat="1"/>
    <row r="2196" s="195" customFormat="1"/>
    <row r="2197" s="195" customFormat="1"/>
    <row r="2198" s="195" customFormat="1"/>
    <row r="2199" s="195" customFormat="1"/>
    <row r="2200" s="195" customFormat="1"/>
    <row r="2201" s="195" customFormat="1"/>
    <row r="2202" s="195" customFormat="1"/>
    <row r="2203" s="195" customFormat="1"/>
    <row r="2204" s="195" customFormat="1"/>
    <row r="2205" s="195" customFormat="1"/>
    <row r="2206" s="195" customFormat="1"/>
    <row r="2207" s="195" customFormat="1"/>
    <row r="2208" s="195" customFormat="1"/>
    <row r="2209" s="195" customFormat="1"/>
    <row r="2210" s="195" customFormat="1"/>
    <row r="2211" s="195" customFormat="1"/>
    <row r="2212" s="195" customFormat="1"/>
    <row r="2213" s="195" customFormat="1"/>
    <row r="2214" s="195" customFormat="1"/>
    <row r="2215" s="195" customFormat="1"/>
    <row r="2216" s="195" customFormat="1"/>
    <row r="2217" s="195" customFormat="1"/>
    <row r="2218" s="195" customFormat="1"/>
    <row r="2219" s="195" customFormat="1"/>
    <row r="2220" s="195" customFormat="1"/>
    <row r="2221" s="195" customFormat="1"/>
    <row r="2222" s="195" customFormat="1"/>
    <row r="2223" s="195" customFormat="1"/>
    <row r="2224" s="195" customFormat="1"/>
    <row r="2225" s="195" customFormat="1"/>
    <row r="2226" s="195" customFormat="1"/>
    <row r="2227" s="195" customFormat="1"/>
    <row r="2228" s="195" customFormat="1"/>
    <row r="2229" s="195" customFormat="1"/>
    <row r="2230" s="195" customFormat="1"/>
    <row r="2231" s="195" customFormat="1"/>
    <row r="2232" s="195" customFormat="1"/>
    <row r="2233" s="195" customFormat="1"/>
    <row r="2234" s="195" customFormat="1"/>
    <row r="2235" s="195" customFormat="1"/>
    <row r="2236" s="195" customFormat="1"/>
    <row r="2237" s="195" customFormat="1"/>
    <row r="2238" s="195" customFormat="1"/>
    <row r="2239" s="195" customFormat="1"/>
    <row r="2240" s="195" customFormat="1"/>
    <row r="2241" s="195" customFormat="1"/>
    <row r="2242" s="195" customFormat="1"/>
    <row r="2243" s="195" customFormat="1"/>
    <row r="2244" s="195" customFormat="1"/>
    <row r="2245" s="195" customFormat="1"/>
    <row r="2246" s="195" customFormat="1"/>
    <row r="2247" s="195" customFormat="1"/>
    <row r="2248" s="195" customFormat="1"/>
    <row r="2249" s="195" customFormat="1"/>
    <row r="2250" s="195" customFormat="1"/>
    <row r="2251" s="195" customFormat="1"/>
    <row r="2252" s="195" customFormat="1"/>
    <row r="2253" s="195" customFormat="1"/>
    <row r="2254" s="195" customFormat="1"/>
    <row r="2255" s="195" customFormat="1"/>
    <row r="2256" s="195" customFormat="1"/>
    <row r="2257" s="195" customFormat="1"/>
    <row r="2258" s="195" customFormat="1"/>
    <row r="2259" s="195" customFormat="1"/>
    <row r="2260" s="195" customFormat="1"/>
    <row r="2261" s="195" customFormat="1"/>
    <row r="2262" s="195" customFormat="1"/>
    <row r="2263" s="195" customFormat="1"/>
    <row r="2264" s="195" customFormat="1"/>
    <row r="2265" s="195" customFormat="1"/>
    <row r="2266" s="195" customFormat="1"/>
    <row r="2267" s="195" customFormat="1"/>
    <row r="2268" s="195" customFormat="1"/>
    <row r="2269" s="195" customFormat="1"/>
    <row r="2270" s="195" customFormat="1"/>
    <row r="2271" s="195" customFormat="1"/>
    <row r="2272" s="195" customFormat="1"/>
    <row r="2273" s="195" customFormat="1"/>
    <row r="2274" s="195" customFormat="1"/>
    <row r="2275" s="195" customFormat="1"/>
    <row r="2276" s="195" customFormat="1"/>
    <row r="2277" s="195" customFormat="1"/>
    <row r="2278" s="195" customFormat="1"/>
    <row r="2279" s="195" customFormat="1"/>
    <row r="2280" s="195" customFormat="1"/>
    <row r="2281" s="195" customFormat="1"/>
    <row r="2282" s="195" customFormat="1"/>
    <row r="2283" s="195" customFormat="1"/>
    <row r="2284" s="195" customFormat="1"/>
    <row r="2285" s="195" customFormat="1"/>
    <row r="2286" s="195" customFormat="1"/>
    <row r="2287" s="195" customFormat="1"/>
    <row r="2288" s="195" customFormat="1"/>
    <row r="2289" s="195" customFormat="1"/>
    <row r="2290" s="195" customFormat="1"/>
    <row r="2291" s="195" customFormat="1"/>
    <row r="2292" s="195" customFormat="1"/>
    <row r="2293" s="195" customFormat="1"/>
    <row r="2294" s="195" customFormat="1"/>
    <row r="2295" s="195" customFormat="1"/>
    <row r="2296" s="195" customFormat="1"/>
    <row r="2297" s="195" customFormat="1"/>
    <row r="2298" s="195" customFormat="1"/>
    <row r="2299" s="195" customFormat="1"/>
    <row r="2300" s="195" customFormat="1"/>
    <row r="2301" s="195" customFormat="1"/>
    <row r="2302" s="195" customFormat="1"/>
    <row r="2303" s="195" customFormat="1"/>
    <row r="2304" s="195" customFormat="1"/>
    <row r="2305" s="195" customFormat="1"/>
    <row r="2306" s="195" customFormat="1"/>
    <row r="2307" s="195" customFormat="1"/>
    <row r="2308" s="195" customFormat="1"/>
    <row r="2309" s="195" customFormat="1"/>
    <row r="2310" s="195" customFormat="1"/>
    <row r="2311" s="195" customFormat="1"/>
    <row r="2312" s="195" customFormat="1"/>
    <row r="2313" s="195" customFormat="1"/>
    <row r="2314" s="195" customFormat="1"/>
    <row r="2315" s="195" customFormat="1"/>
    <row r="2316" s="195" customFormat="1"/>
    <row r="2317" s="195" customFormat="1"/>
    <row r="2318" s="195" customFormat="1"/>
    <row r="2319" s="195" customFormat="1"/>
    <row r="2320" s="195" customFormat="1"/>
    <row r="2321" s="195" customFormat="1"/>
    <row r="2322" s="195" customFormat="1"/>
    <row r="2323" s="195" customFormat="1"/>
    <row r="2324" s="195" customFormat="1"/>
    <row r="2325" s="195" customFormat="1"/>
    <row r="2326" s="195" customFormat="1"/>
    <row r="2327" s="195" customFormat="1"/>
    <row r="2328" s="195" customFormat="1"/>
    <row r="2329" s="195" customFormat="1"/>
    <row r="2330" s="195" customFormat="1"/>
    <row r="2331" s="195" customFormat="1"/>
    <row r="2332" s="195" customFormat="1"/>
    <row r="2333" s="195" customFormat="1"/>
    <row r="2334" s="195" customFormat="1"/>
    <row r="2335" s="195" customFormat="1"/>
    <row r="2336" s="195" customFormat="1"/>
    <row r="2337" s="195" customFormat="1"/>
    <row r="2338" s="195" customFormat="1"/>
    <row r="2339" s="195" customFormat="1"/>
    <row r="2340" s="195" customFormat="1"/>
    <row r="2341" s="195" customFormat="1"/>
    <row r="2342" s="195" customFormat="1"/>
    <row r="2343" s="195" customFormat="1"/>
    <row r="2344" s="195" customFormat="1"/>
    <row r="2345" s="195" customFormat="1"/>
    <row r="2346" s="195" customFormat="1"/>
    <row r="2347" s="195" customFormat="1"/>
    <row r="2348" s="195" customFormat="1"/>
    <row r="2349" s="195" customFormat="1"/>
    <row r="2350" s="195" customFormat="1"/>
    <row r="2351" s="195" customFormat="1"/>
    <row r="2352" s="195" customFormat="1"/>
    <row r="2353" s="195" customFormat="1"/>
    <row r="2354" s="195" customFormat="1"/>
    <row r="2355" s="195" customFormat="1"/>
    <row r="2356" s="195" customFormat="1"/>
    <row r="2357" s="195" customFormat="1"/>
    <row r="2358" s="195" customFormat="1"/>
    <row r="2359" s="195" customFormat="1"/>
    <row r="2360" s="195" customFormat="1"/>
    <row r="2361" s="195" customFormat="1"/>
    <row r="2362" s="195" customFormat="1"/>
    <row r="2363" s="195" customFormat="1"/>
    <row r="2364" s="195" customFormat="1"/>
    <row r="2365" s="195" customFormat="1"/>
    <row r="2366" s="195" customFormat="1"/>
    <row r="2367" s="195" customFormat="1"/>
    <row r="2368" s="195" customFormat="1"/>
    <row r="2369" s="195" customFormat="1"/>
    <row r="2370" s="195" customFormat="1"/>
    <row r="2371" s="195" customFormat="1"/>
    <row r="2372" s="195" customFormat="1"/>
    <row r="2373" s="195" customFormat="1"/>
    <row r="2374" s="195" customFormat="1"/>
    <row r="2375" s="195" customFormat="1"/>
    <row r="2376" s="195" customFormat="1"/>
    <row r="2377" s="195" customFormat="1"/>
    <row r="2378" s="195" customFormat="1"/>
    <row r="2379" s="195" customFormat="1"/>
    <row r="2380" s="195" customFormat="1"/>
    <row r="2381" s="195" customFormat="1"/>
    <row r="2382" s="195" customFormat="1"/>
    <row r="2383" s="195" customFormat="1"/>
    <row r="2384" s="195" customFormat="1"/>
    <row r="2385" s="195" customFormat="1"/>
    <row r="2386" s="195" customFormat="1"/>
    <row r="2387" s="195" customFormat="1"/>
    <row r="2388" s="195" customFormat="1"/>
    <row r="2389" s="195" customFormat="1"/>
    <row r="2390" s="195" customFormat="1"/>
    <row r="2391" s="195" customFormat="1"/>
    <row r="2392" s="195" customFormat="1"/>
    <row r="2393" s="195" customFormat="1"/>
    <row r="2394" s="195" customFormat="1"/>
    <row r="2395" s="195" customFormat="1"/>
    <row r="2396" s="195" customFormat="1"/>
    <row r="2397" s="195" customFormat="1"/>
    <row r="2398" s="195" customFormat="1"/>
    <row r="2399" s="195" customFormat="1"/>
    <row r="2400" s="195" customFormat="1"/>
    <row r="2401" s="195" customFormat="1"/>
    <row r="2402" s="195" customFormat="1"/>
    <row r="2403" s="195" customFormat="1"/>
    <row r="2404" s="195" customFormat="1"/>
    <row r="2405" s="195" customFormat="1"/>
    <row r="2406" s="195" customFormat="1"/>
    <row r="2407" s="195" customFormat="1"/>
    <row r="2408" s="195" customFormat="1"/>
    <row r="2409" s="195" customFormat="1"/>
    <row r="2410" s="195" customFormat="1"/>
    <row r="2411" s="195" customFormat="1"/>
    <row r="2412" s="195" customFormat="1"/>
    <row r="2413" s="195" customFormat="1"/>
    <row r="2414" s="195" customFormat="1"/>
    <row r="2415" s="195" customFormat="1"/>
    <row r="2416" s="195" customFormat="1"/>
    <row r="2417" s="195" customFormat="1"/>
    <row r="2418" s="195" customFormat="1"/>
    <row r="2419" s="195" customFormat="1"/>
    <row r="2420" s="195" customFormat="1"/>
    <row r="2421" s="195" customFormat="1"/>
    <row r="2422" s="195" customFormat="1"/>
    <row r="2423" s="195" customFormat="1"/>
    <row r="2424" s="195" customFormat="1"/>
    <row r="2425" s="195" customFormat="1"/>
    <row r="2426" s="195" customFormat="1"/>
    <row r="2427" s="195" customFormat="1"/>
    <row r="2428" s="195" customFormat="1"/>
    <row r="2429" s="195" customFormat="1"/>
    <row r="2430" s="195" customFormat="1"/>
    <row r="2431" s="195" customFormat="1"/>
    <row r="2432" s="195" customFormat="1"/>
    <row r="2433" s="195" customFormat="1"/>
    <row r="2434" s="195" customFormat="1"/>
    <row r="2435" s="195" customFormat="1"/>
    <row r="2436" s="195" customFormat="1"/>
    <row r="2437" s="195" customFormat="1"/>
    <row r="2438" s="195" customFormat="1"/>
    <row r="2439" s="195" customFormat="1"/>
    <row r="2440" s="195" customFormat="1"/>
    <row r="2441" s="195" customFormat="1"/>
    <row r="2442" s="195" customFormat="1"/>
    <row r="2443" s="195" customFormat="1"/>
    <row r="2444" s="195" customFormat="1"/>
    <row r="2445" s="195" customFormat="1"/>
    <row r="2446" s="195" customFormat="1"/>
    <row r="2447" s="195" customFormat="1"/>
    <row r="2448" s="195" customFormat="1"/>
    <row r="2449" s="195" customFormat="1"/>
    <row r="2450" s="195" customFormat="1"/>
    <row r="2451" s="195" customFormat="1"/>
    <row r="2452" s="195" customFormat="1"/>
    <row r="2453" s="195" customFormat="1"/>
    <row r="2454" s="195" customFormat="1"/>
    <row r="2455" s="195" customFormat="1"/>
    <row r="2456" s="195" customFormat="1"/>
    <row r="2457" s="195" customFormat="1"/>
    <row r="2458" s="195" customFormat="1"/>
    <row r="2459" s="195" customFormat="1"/>
    <row r="2460" s="195" customFormat="1"/>
    <row r="2461" s="195" customFormat="1"/>
    <row r="2462" s="195" customFormat="1"/>
    <row r="2463" s="195" customFormat="1"/>
    <row r="2464" s="195" customFormat="1"/>
    <row r="2465" s="195" customFormat="1"/>
    <row r="2466" s="195" customFormat="1"/>
    <row r="2467" s="195" customFormat="1"/>
    <row r="2468" s="195" customFormat="1"/>
    <row r="2469" s="195" customFormat="1"/>
    <row r="2470" s="195" customFormat="1"/>
    <row r="2471" s="195" customFormat="1"/>
    <row r="2472" s="195" customFormat="1"/>
    <row r="2473" s="195" customFormat="1"/>
    <row r="2474" s="195" customFormat="1"/>
    <row r="2475" s="195" customFormat="1"/>
    <row r="2476" s="195" customFormat="1"/>
    <row r="2477" s="195" customFormat="1"/>
    <row r="2478" s="195" customFormat="1"/>
    <row r="2479" s="195" customFormat="1"/>
    <row r="2480" s="195" customFormat="1"/>
    <row r="2481" s="195" customFormat="1"/>
    <row r="2482" s="195" customFormat="1"/>
    <row r="2483" s="195" customFormat="1"/>
    <row r="2484" s="195" customFormat="1"/>
    <row r="2485" s="195" customFormat="1"/>
    <row r="2486" s="195" customFormat="1"/>
    <row r="2487" s="195" customFormat="1"/>
    <row r="2488" s="195" customFormat="1"/>
    <row r="2489" s="195" customFormat="1"/>
    <row r="2490" s="195" customFormat="1"/>
    <row r="2491" s="195" customFormat="1"/>
    <row r="2492" s="195" customFormat="1"/>
    <row r="2493" s="195" customFormat="1"/>
    <row r="2494" s="195" customFormat="1"/>
    <row r="2495" s="195" customFormat="1"/>
    <row r="2496" s="195" customFormat="1"/>
    <row r="2497" s="195" customFormat="1"/>
    <row r="2498" s="195" customFormat="1"/>
    <row r="2499" s="195" customFormat="1"/>
    <row r="2500" s="195" customFormat="1"/>
    <row r="2501" s="195" customFormat="1"/>
    <row r="2502" s="195" customFormat="1"/>
    <row r="2503" s="195" customFormat="1"/>
    <row r="2504" s="195" customFormat="1"/>
    <row r="2505" s="195" customFormat="1"/>
    <row r="2506" s="195" customFormat="1"/>
    <row r="2507" s="195" customFormat="1"/>
    <row r="2508" s="195" customFormat="1"/>
    <row r="2509" s="195" customFormat="1"/>
    <row r="2510" s="195" customFormat="1"/>
    <row r="2511" s="195" customFormat="1"/>
    <row r="2512" s="195" customFormat="1"/>
    <row r="2513" s="195" customFormat="1"/>
    <row r="2514" s="195" customFormat="1"/>
    <row r="2515" s="195" customFormat="1"/>
    <row r="2516" s="195" customFormat="1"/>
    <row r="2517" s="195" customFormat="1"/>
    <row r="2518" s="195" customFormat="1"/>
    <row r="2519" s="195" customFormat="1"/>
    <row r="2520" s="195" customFormat="1"/>
    <row r="2521" s="195" customFormat="1"/>
    <row r="2522" s="195" customFormat="1"/>
    <row r="2523" s="195" customFormat="1"/>
    <row r="2524" s="195" customFormat="1"/>
    <row r="2525" s="195" customFormat="1"/>
    <row r="2526" s="195" customFormat="1"/>
    <row r="2527" s="195" customFormat="1"/>
    <row r="2528" s="195" customFormat="1"/>
    <row r="2529" s="195" customFormat="1"/>
    <row r="2530" s="195" customFormat="1"/>
    <row r="2531" s="195" customFormat="1"/>
    <row r="2532" s="195" customFormat="1"/>
    <row r="2533" s="195" customFormat="1"/>
    <row r="2534" s="195" customFormat="1"/>
    <row r="2535" s="195" customFormat="1"/>
    <row r="2536" s="195" customFormat="1"/>
    <row r="2537" s="195" customFormat="1"/>
    <row r="2538" s="195" customFormat="1"/>
    <row r="2539" s="195" customFormat="1"/>
    <row r="2540" s="195" customFormat="1"/>
    <row r="2541" s="195" customFormat="1"/>
    <row r="2542" s="195" customFormat="1"/>
    <row r="2543" s="195" customFormat="1"/>
    <row r="2544" s="195" customFormat="1"/>
    <row r="2545" s="195" customFormat="1"/>
    <row r="2546" s="195" customFormat="1"/>
    <row r="2547" s="195" customFormat="1"/>
    <row r="2548" s="195" customFormat="1"/>
    <row r="2549" s="195" customFormat="1"/>
    <row r="2550" s="195" customFormat="1"/>
    <row r="2551" s="195" customFormat="1"/>
    <row r="2552" s="195" customFormat="1"/>
    <row r="2553" s="195" customFormat="1"/>
    <row r="2554" s="195" customFormat="1"/>
    <row r="2555" s="195" customFormat="1"/>
    <row r="2556" s="195" customFormat="1"/>
    <row r="2557" s="195" customFormat="1"/>
    <row r="2558" s="195" customFormat="1"/>
    <row r="2559" s="195" customFormat="1"/>
    <row r="2560" s="195" customFormat="1"/>
    <row r="2561" s="195" customFormat="1"/>
    <row r="2562" s="195" customFormat="1"/>
    <row r="2563" s="195" customFormat="1"/>
    <row r="2564" s="195" customFormat="1"/>
    <row r="2565" s="195" customFormat="1"/>
    <row r="2566" s="195" customFormat="1"/>
    <row r="2567" s="195" customFormat="1"/>
    <row r="2568" s="195" customFormat="1"/>
    <row r="2569" s="195" customFormat="1"/>
    <row r="2570" s="195" customFormat="1"/>
    <row r="2571" s="195" customFormat="1"/>
    <row r="2572" s="195" customFormat="1"/>
    <row r="2573" s="195" customFormat="1"/>
    <row r="2574" s="195" customFormat="1"/>
    <row r="2575" s="195" customFormat="1"/>
    <row r="2576" s="195" customFormat="1"/>
    <row r="2577" s="195" customFormat="1"/>
    <row r="2578" s="195" customFormat="1"/>
    <row r="2579" s="195" customFormat="1"/>
    <row r="2580" s="195" customFormat="1"/>
    <row r="2581" s="195" customFormat="1"/>
    <row r="2582" s="195" customFormat="1"/>
    <row r="2583" s="195" customFormat="1"/>
    <row r="2584" s="195" customFormat="1"/>
    <row r="2585" s="195" customFormat="1"/>
    <row r="2586" s="195" customFormat="1"/>
    <row r="2587" s="195" customFormat="1"/>
    <row r="2588" s="195" customFormat="1"/>
    <row r="2589" s="195" customFormat="1"/>
    <row r="2590" s="195" customFormat="1"/>
    <row r="2591" s="195" customFormat="1"/>
    <row r="2592" s="195" customFormat="1"/>
    <row r="2593" s="195" customFormat="1"/>
    <row r="2594" s="195" customFormat="1"/>
    <row r="2595" s="195" customFormat="1"/>
    <row r="2596" s="195" customFormat="1"/>
    <row r="2597" s="195" customFormat="1"/>
    <row r="2598" s="195" customFormat="1"/>
    <row r="2599" s="195" customFormat="1"/>
    <row r="2600" s="195" customFormat="1"/>
    <row r="2601" s="195" customFormat="1"/>
    <row r="2602" s="195" customFormat="1"/>
    <row r="2603" s="195" customFormat="1"/>
    <row r="2604" s="195" customFormat="1"/>
    <row r="2605" s="195" customFormat="1"/>
    <row r="2606" s="195" customFormat="1"/>
    <row r="2607" s="195" customFormat="1"/>
    <row r="2608" s="195" customFormat="1"/>
    <row r="2609" s="195" customFormat="1"/>
    <row r="2610" s="195" customFormat="1"/>
    <row r="2611" s="195" customFormat="1"/>
    <row r="2612" s="195" customFormat="1"/>
    <row r="2613" s="195" customFormat="1"/>
    <row r="2614" s="195" customFormat="1"/>
    <row r="2615" s="195" customFormat="1"/>
    <row r="2616" s="195" customFormat="1"/>
    <row r="2617" s="195" customFormat="1"/>
    <row r="2618" s="195" customFormat="1"/>
    <row r="2619" s="195" customFormat="1"/>
    <row r="2620" s="195" customFormat="1"/>
    <row r="2621" s="195" customFormat="1"/>
    <row r="2622" s="195" customFormat="1"/>
    <row r="2623" s="195" customFormat="1"/>
    <row r="2624" s="195" customFormat="1"/>
    <row r="2625" s="195" customFormat="1"/>
    <row r="2626" s="195" customFormat="1"/>
    <row r="2627" s="195" customFormat="1"/>
    <row r="2628" s="195" customFormat="1"/>
    <row r="2629" s="195" customFormat="1"/>
    <row r="2630" s="195" customFormat="1"/>
    <row r="2631" s="195" customFormat="1"/>
    <row r="2632" s="195" customFormat="1"/>
    <row r="2633" s="195" customFormat="1"/>
    <row r="2634" s="195" customFormat="1"/>
    <row r="2635" s="195" customFormat="1"/>
    <row r="2636" s="195" customFormat="1"/>
    <row r="2637" s="195" customFormat="1"/>
    <row r="2638" s="195" customFormat="1"/>
    <row r="2639" s="195" customFormat="1"/>
    <row r="2640" s="195" customFormat="1"/>
    <row r="2641" s="195" customFormat="1"/>
    <row r="2642" s="195" customFormat="1"/>
    <row r="2643" s="195" customFormat="1"/>
    <row r="2644" s="195" customFormat="1"/>
    <row r="2645" s="195" customFormat="1"/>
    <row r="2646" s="195" customFormat="1"/>
    <row r="2647" s="195" customFormat="1"/>
    <row r="2648" s="195" customFormat="1"/>
    <row r="2649" s="195" customFormat="1"/>
    <row r="2650" s="195" customFormat="1"/>
    <row r="2651" s="195" customFormat="1"/>
    <row r="2652" s="195" customFormat="1"/>
    <row r="2653" s="195" customFormat="1"/>
    <row r="2654" s="195" customFormat="1"/>
    <row r="2655" s="195" customFormat="1"/>
    <row r="2656" s="195" customFormat="1"/>
    <row r="2657" s="195" customFormat="1"/>
    <row r="2658" s="195" customFormat="1"/>
    <row r="2659" s="195" customFormat="1"/>
    <row r="2660" s="195" customFormat="1"/>
    <row r="2661" s="195" customFormat="1"/>
    <row r="2662" s="195" customFormat="1"/>
    <row r="2663" s="195" customFormat="1"/>
    <row r="2664" s="195" customFormat="1"/>
    <row r="2665" s="195" customFormat="1"/>
    <row r="2666" s="195" customFormat="1"/>
    <row r="2667" s="195" customFormat="1"/>
    <row r="2668" s="195" customFormat="1"/>
    <row r="2669" s="195" customFormat="1"/>
    <row r="2670" s="195" customFormat="1"/>
    <row r="2671" s="195" customFormat="1"/>
    <row r="2672" s="195" customFormat="1"/>
    <row r="2673" s="195" customFormat="1"/>
    <row r="2674" s="195" customFormat="1"/>
    <row r="2675" s="195" customFormat="1"/>
    <row r="2676" s="195" customFormat="1"/>
    <row r="2677" s="195" customFormat="1"/>
    <row r="2678" s="195" customFormat="1"/>
    <row r="2679" s="195" customFormat="1"/>
    <row r="2680" s="195" customFormat="1"/>
    <row r="2681" s="195" customFormat="1"/>
    <row r="2682" s="195" customFormat="1"/>
    <row r="2683" s="195" customFormat="1"/>
    <row r="2684" s="195" customFormat="1"/>
    <row r="2685" s="195" customFormat="1"/>
    <row r="2686" s="195" customFormat="1"/>
    <row r="2687" s="195" customFormat="1"/>
    <row r="2688" s="195" customFormat="1"/>
    <row r="2689" s="195" customFormat="1"/>
    <row r="2690" s="195" customFormat="1"/>
    <row r="2691" s="195" customFormat="1"/>
    <row r="2692" s="195" customFormat="1"/>
    <row r="2693" s="195" customFormat="1"/>
    <row r="2694" s="195" customFormat="1"/>
    <row r="2695" s="195" customFormat="1"/>
    <row r="2696" s="195" customFormat="1"/>
    <row r="2697" s="195" customFormat="1"/>
    <row r="2698" s="195" customFormat="1"/>
    <row r="2699" s="195" customFormat="1"/>
    <row r="2700" s="195" customFormat="1"/>
    <row r="2701" s="195" customFormat="1"/>
    <row r="2702" s="195" customFormat="1"/>
    <row r="2703" s="195" customFormat="1"/>
    <row r="2704" s="195" customFormat="1"/>
    <row r="2705" s="195" customFormat="1"/>
    <row r="2706" s="195" customFormat="1"/>
    <row r="2707" s="195" customFormat="1"/>
    <row r="2708" s="195" customFormat="1"/>
    <row r="2709" s="195" customFormat="1"/>
    <row r="2710" s="195" customFormat="1"/>
    <row r="2711" s="195" customFormat="1"/>
    <row r="2712" s="195" customFormat="1"/>
    <row r="2713" s="195" customFormat="1"/>
    <row r="2714" s="195" customFormat="1"/>
    <row r="2715" s="195" customFormat="1"/>
    <row r="2716" s="195" customFormat="1"/>
    <row r="2717" s="195" customFormat="1"/>
    <row r="2718" s="195" customFormat="1"/>
    <row r="2719" s="195" customFormat="1"/>
    <row r="2720" s="195" customFormat="1"/>
    <row r="2721" s="195" customFormat="1"/>
    <row r="2722" s="195" customFormat="1"/>
    <row r="2723" s="195" customFormat="1"/>
    <row r="2724" s="195" customFormat="1"/>
    <row r="2725" s="195" customFormat="1"/>
    <row r="2726" s="195" customFormat="1"/>
    <row r="2727" s="195" customFormat="1"/>
    <row r="2728" s="195" customFormat="1"/>
    <row r="2729" s="195" customFormat="1"/>
    <row r="2730" s="195" customFormat="1"/>
    <row r="2731" s="195" customFormat="1"/>
    <row r="2732" s="195" customFormat="1"/>
    <row r="2733" s="195" customFormat="1"/>
    <row r="2734" s="195" customFormat="1"/>
    <row r="2735" s="195" customFormat="1"/>
    <row r="2736" s="195" customFormat="1"/>
    <row r="2737" s="195" customFormat="1"/>
    <row r="2738" s="195" customFormat="1"/>
    <row r="2739" s="195" customFormat="1"/>
    <row r="2740" s="195" customFormat="1"/>
    <row r="2741" s="195" customFormat="1"/>
    <row r="2742" s="195" customFormat="1"/>
    <row r="2743" s="195" customFormat="1"/>
    <row r="2744" s="195" customFormat="1"/>
    <row r="2745" s="195" customFormat="1"/>
    <row r="2746" s="195" customFormat="1"/>
    <row r="2747" s="195" customFormat="1"/>
    <row r="2748" s="195" customFormat="1"/>
    <row r="2749" s="195" customFormat="1"/>
    <row r="2750" s="195" customFormat="1"/>
    <row r="2751" s="195" customFormat="1"/>
    <row r="2752" s="195" customFormat="1"/>
    <row r="2753" s="195" customFormat="1"/>
    <row r="2754" s="195" customFormat="1"/>
    <row r="2755" s="195" customFormat="1"/>
    <row r="2756" s="195" customFormat="1"/>
    <row r="2757" s="195" customFormat="1"/>
    <row r="2758" s="195" customFormat="1"/>
    <row r="2759" s="195" customFormat="1"/>
    <row r="2760" s="195" customFormat="1"/>
    <row r="2761" s="195" customFormat="1"/>
    <row r="2762" s="195" customFormat="1"/>
    <row r="2763" s="195" customFormat="1"/>
    <row r="2764" s="195" customFormat="1"/>
    <row r="2765" s="195" customFormat="1"/>
    <row r="2766" s="195" customFormat="1"/>
    <row r="2767" s="195" customFormat="1"/>
    <row r="2768" s="195" customFormat="1"/>
    <row r="2769" s="195" customFormat="1"/>
    <row r="2770" s="195" customFormat="1"/>
    <row r="2771" s="195" customFormat="1"/>
    <row r="2772" s="195" customFormat="1"/>
    <row r="2773" s="195" customFormat="1"/>
    <row r="2774" s="195" customFormat="1"/>
    <row r="2775" s="195" customFormat="1"/>
    <row r="2776" s="195" customFormat="1"/>
    <row r="2777" s="195" customFormat="1"/>
    <row r="2778" s="195" customFormat="1"/>
    <row r="2779" s="195" customFormat="1"/>
    <row r="2780" s="195" customFormat="1"/>
    <row r="2781" s="195" customFormat="1"/>
    <row r="2782" s="195" customFormat="1"/>
    <row r="2783" s="195" customFormat="1"/>
    <row r="2784" s="195" customFormat="1"/>
    <row r="2785" s="195" customFormat="1"/>
    <row r="2786" s="195" customFormat="1"/>
    <row r="2787" s="195" customFormat="1"/>
    <row r="2788" s="195" customFormat="1"/>
    <row r="2789" s="195" customFormat="1"/>
    <row r="2790" s="195" customFormat="1"/>
    <row r="2791" s="195" customFormat="1"/>
    <row r="2792" s="195" customFormat="1"/>
    <row r="2793" s="195" customFormat="1"/>
    <row r="2794" s="195" customFormat="1"/>
    <row r="2795" s="195" customFormat="1"/>
    <row r="2796" s="195" customFormat="1"/>
    <row r="2797" s="195" customFormat="1"/>
    <row r="2798" s="195" customFormat="1"/>
    <row r="2799" s="195" customFormat="1"/>
    <row r="2800" s="195" customFormat="1"/>
    <row r="2801" s="195" customFormat="1"/>
    <row r="2802" s="195" customFormat="1"/>
    <row r="2803" s="195" customFormat="1"/>
    <row r="2804" s="195" customFormat="1"/>
    <row r="2805" s="195" customFormat="1"/>
    <row r="2806" s="195" customFormat="1"/>
    <row r="2807" s="195" customFormat="1"/>
    <row r="2808" s="195" customFormat="1"/>
    <row r="2809" s="195" customFormat="1"/>
    <row r="2810" s="195" customFormat="1"/>
    <row r="2811" s="195" customFormat="1"/>
    <row r="2812" s="195" customFormat="1"/>
    <row r="2813" s="195" customFormat="1"/>
    <row r="2814" s="195" customFormat="1"/>
    <row r="2815" s="195" customFormat="1"/>
    <row r="2816" s="195" customFormat="1"/>
    <row r="2817" s="195" customFormat="1"/>
    <row r="2818" s="195" customFormat="1"/>
    <row r="2819" s="195" customFormat="1"/>
    <row r="2820" s="195" customFormat="1"/>
    <row r="2821" s="195" customFormat="1"/>
    <row r="2822" s="195" customFormat="1"/>
    <row r="2823" s="195" customFormat="1"/>
    <row r="2824" s="195" customFormat="1"/>
    <row r="2825" s="195" customFormat="1"/>
    <row r="2826" s="195" customFormat="1"/>
    <row r="2827" s="195" customFormat="1"/>
    <row r="2828" s="195" customFormat="1"/>
    <row r="2829" s="195" customFormat="1"/>
    <row r="2830" s="195" customFormat="1"/>
    <row r="2831" s="195" customFormat="1"/>
    <row r="2832" s="195" customFormat="1"/>
    <row r="2833" s="195" customFormat="1"/>
    <row r="2834" s="195" customFormat="1"/>
    <row r="2835" s="195" customFormat="1"/>
    <row r="2836" s="195" customFormat="1"/>
    <row r="2837" s="195" customFormat="1"/>
    <row r="2838" s="195" customFormat="1"/>
    <row r="2839" s="195" customFormat="1"/>
    <row r="2840" s="195" customFormat="1"/>
    <row r="2841" s="195" customFormat="1"/>
    <row r="2842" s="195" customFormat="1"/>
    <row r="2843" s="195" customFormat="1"/>
    <row r="2844" s="195" customFormat="1"/>
    <row r="2845" s="195" customFormat="1"/>
    <row r="2846" s="195" customFormat="1"/>
    <row r="2847" s="195" customFormat="1"/>
    <row r="2848" s="195" customFormat="1"/>
    <row r="2849" s="195" customFormat="1"/>
    <row r="2850" s="195" customFormat="1"/>
    <row r="2851" s="195" customFormat="1"/>
    <row r="2852" s="195" customFormat="1"/>
    <row r="2853" s="195" customFormat="1"/>
    <row r="2854" s="195" customFormat="1"/>
    <row r="2855" s="195" customFormat="1"/>
    <row r="2856" s="195" customFormat="1"/>
    <row r="2857" s="195" customFormat="1"/>
    <row r="2858" s="195" customFormat="1"/>
    <row r="2859" s="195" customFormat="1"/>
    <row r="2860" s="195" customFormat="1"/>
    <row r="2861" s="195" customFormat="1"/>
    <row r="2862" s="195" customFormat="1"/>
    <row r="2863" s="195" customFormat="1"/>
    <row r="2864" s="195" customFormat="1"/>
    <row r="2865" s="195" customFormat="1"/>
    <row r="2866" s="195" customFormat="1"/>
    <row r="2867" s="195" customFormat="1"/>
    <row r="2868" s="195" customFormat="1"/>
    <row r="2869" s="195" customFormat="1"/>
    <row r="2870" s="195" customFormat="1"/>
    <row r="2871" s="195" customFormat="1"/>
    <row r="2872" s="195" customFormat="1"/>
    <row r="2873" s="195" customFormat="1"/>
    <row r="2874" s="195" customFormat="1"/>
    <row r="2875" s="195" customFormat="1"/>
    <row r="2876" s="195" customFormat="1"/>
    <row r="2877" s="195" customFormat="1"/>
    <row r="2878" s="195" customFormat="1"/>
    <row r="2879" s="195" customFormat="1"/>
    <row r="2880" s="195" customFormat="1"/>
    <row r="2881" s="195" customFormat="1"/>
    <row r="2882" s="195" customFormat="1"/>
    <row r="2883" s="195" customFormat="1"/>
    <row r="2884" s="195" customFormat="1"/>
    <row r="2885" s="195" customFormat="1"/>
    <row r="2886" s="195" customFormat="1"/>
    <row r="2887" s="195" customFormat="1"/>
    <row r="2888" s="195" customFormat="1"/>
    <row r="2889" s="195" customFormat="1"/>
    <row r="2890" s="195" customFormat="1"/>
    <row r="2891" s="195" customFormat="1"/>
    <row r="2892" s="195" customFormat="1"/>
    <row r="2893" s="195" customFormat="1"/>
    <row r="2894" s="195" customFormat="1"/>
    <row r="2895" s="195" customFormat="1"/>
    <row r="2896" s="195" customFormat="1"/>
    <row r="2897" s="195" customFormat="1"/>
    <row r="2898" s="195" customFormat="1"/>
    <row r="2899" s="195" customFormat="1"/>
    <row r="2900" s="195" customFormat="1"/>
    <row r="2901" s="195" customFormat="1"/>
    <row r="2902" s="195" customFormat="1"/>
    <row r="2903" s="195" customFormat="1"/>
    <row r="2904" s="195" customFormat="1"/>
    <row r="2905" s="195" customFormat="1"/>
    <row r="2906" s="195" customFormat="1"/>
    <row r="2907" s="195" customFormat="1"/>
    <row r="2908" s="195" customFormat="1"/>
    <row r="2909" s="195" customFormat="1"/>
    <row r="2910" s="195" customFormat="1"/>
    <row r="2911" s="195" customFormat="1"/>
    <row r="2912" s="195" customFormat="1"/>
    <row r="2913" s="195" customFormat="1"/>
    <row r="2914" s="195" customFormat="1"/>
    <row r="2915" s="195" customFormat="1"/>
    <row r="2916" s="195" customFormat="1"/>
    <row r="2917" s="195" customFormat="1"/>
    <row r="2918" s="195" customFormat="1"/>
    <row r="2919" s="195" customFormat="1"/>
    <row r="2920" s="195" customFormat="1"/>
    <row r="2921" s="195" customFormat="1"/>
    <row r="2922" s="195" customFormat="1"/>
    <row r="2923" s="195" customFormat="1"/>
    <row r="2924" s="195" customFormat="1"/>
    <row r="2925" s="195" customFormat="1"/>
    <row r="2926" s="195" customFormat="1"/>
    <row r="2927" s="195" customFormat="1"/>
    <row r="2928" s="195" customFormat="1"/>
    <row r="2929" s="195" customFormat="1"/>
    <row r="2930" s="195" customFormat="1"/>
    <row r="2931" s="195" customFormat="1"/>
    <row r="2932" s="195" customFormat="1"/>
    <row r="2933" s="195" customFormat="1"/>
    <row r="2934" s="195" customFormat="1"/>
    <row r="2935" s="195" customFormat="1"/>
    <row r="2936" s="195" customFormat="1"/>
    <row r="2937" s="195" customFormat="1"/>
    <row r="2938" s="195" customFormat="1"/>
    <row r="2939" s="195" customFormat="1"/>
    <row r="2940" s="195" customFormat="1"/>
    <row r="2941" s="195" customFormat="1"/>
    <row r="2942" s="195" customFormat="1"/>
    <row r="2943" s="195" customFormat="1"/>
    <row r="2944" s="195" customFormat="1"/>
    <row r="2945" s="195" customFormat="1"/>
    <row r="2946" s="195" customFormat="1"/>
    <row r="2947" s="195" customFormat="1"/>
    <row r="2948" s="195" customFormat="1"/>
    <row r="2949" s="195" customFormat="1"/>
    <row r="2950" s="195" customFormat="1"/>
    <row r="2951" s="195" customFormat="1"/>
    <row r="2952" s="195" customFormat="1"/>
    <row r="2953" s="195" customFormat="1"/>
    <row r="2954" s="195" customFormat="1"/>
    <row r="2955" s="195" customFormat="1"/>
    <row r="2956" s="195" customFormat="1"/>
    <row r="2957" s="195" customFormat="1"/>
    <row r="2958" s="195" customFormat="1"/>
    <row r="2959" s="195" customFormat="1"/>
    <row r="2960" s="195" customFormat="1"/>
    <row r="2961" s="195" customFormat="1"/>
    <row r="2962" s="195" customFormat="1"/>
    <row r="2963" s="195" customFormat="1"/>
    <row r="2964" s="195" customFormat="1"/>
    <row r="2965" s="195" customFormat="1"/>
    <row r="2966" s="195" customFormat="1"/>
    <row r="2967" s="195" customFormat="1"/>
    <row r="2968" s="195" customFormat="1"/>
    <row r="2969" s="195" customFormat="1"/>
    <row r="2970" s="195" customFormat="1"/>
    <row r="2971" s="195" customFormat="1"/>
    <row r="2972" s="195" customFormat="1"/>
    <row r="2973" s="195" customFormat="1"/>
    <row r="2974" s="195" customFormat="1"/>
    <row r="2975" s="195" customFormat="1"/>
    <row r="2976" s="195" customFormat="1"/>
    <row r="2977" s="195" customFormat="1"/>
    <row r="2978" s="195" customFormat="1"/>
    <row r="2979" s="195" customFormat="1"/>
    <row r="2980" s="195" customFormat="1"/>
    <row r="2981" s="195" customFormat="1"/>
    <row r="2982" s="195" customFormat="1"/>
    <row r="2983" s="195" customFormat="1"/>
    <row r="2984" s="195" customFormat="1"/>
    <row r="2985" s="195" customFormat="1"/>
    <row r="2986" s="195" customFormat="1"/>
    <row r="2987" s="195" customFormat="1"/>
    <row r="2988" s="195" customFormat="1"/>
    <row r="2989" s="195" customFormat="1"/>
    <row r="2990" s="195" customFormat="1"/>
    <row r="2991" s="195" customFormat="1"/>
    <row r="2992" s="195" customFormat="1"/>
    <row r="2993" s="195" customFormat="1"/>
    <row r="2994" s="195" customFormat="1"/>
    <row r="2995" s="195" customFormat="1"/>
    <row r="2996" s="195" customFormat="1"/>
    <row r="2997" s="195" customFormat="1"/>
    <row r="2998" s="195" customFormat="1"/>
    <row r="2999" s="195" customFormat="1"/>
    <row r="3000" s="195" customFormat="1"/>
    <row r="3001" s="195" customFormat="1"/>
    <row r="3002" s="195" customFormat="1"/>
    <row r="3003" s="195" customFormat="1"/>
    <row r="3004" s="195" customFormat="1"/>
    <row r="3005" s="195" customFormat="1"/>
    <row r="3006" s="195" customFormat="1"/>
    <row r="3007" s="195" customFormat="1"/>
    <row r="3008" s="195" customFormat="1"/>
    <row r="3009" s="195" customFormat="1"/>
    <row r="3010" s="195" customFormat="1"/>
    <row r="3011" s="195" customFormat="1"/>
    <row r="3012" s="195" customFormat="1"/>
    <row r="3013" s="195" customFormat="1"/>
    <row r="3014" s="195" customFormat="1"/>
    <row r="3015" s="195" customFormat="1"/>
    <row r="3016" s="195" customFormat="1"/>
    <row r="3017" s="195" customFormat="1"/>
    <row r="3018" s="195" customFormat="1"/>
    <row r="3019" s="195" customFormat="1"/>
    <row r="3020" s="195" customFormat="1"/>
    <row r="3021" s="195" customFormat="1"/>
    <row r="3022" s="195" customFormat="1"/>
    <row r="3023" s="195" customFormat="1"/>
    <row r="3024" s="195" customFormat="1"/>
    <row r="3025" s="195" customFormat="1"/>
    <row r="3026" s="195" customFormat="1"/>
    <row r="3027" s="195" customFormat="1"/>
    <row r="3028" s="195" customFormat="1"/>
    <row r="3029" s="195" customFormat="1"/>
    <row r="3030" s="195" customFormat="1"/>
    <row r="3031" s="195" customFormat="1"/>
    <row r="3032" s="195" customFormat="1"/>
    <row r="3033" s="195" customFormat="1"/>
    <row r="3034" s="195" customFormat="1"/>
    <row r="3035" s="195" customFormat="1"/>
    <row r="3036" s="195" customFormat="1"/>
    <row r="3037" s="195" customFormat="1"/>
    <row r="3038" s="195" customFormat="1"/>
    <row r="3039" s="195" customFormat="1"/>
    <row r="3040" s="195" customFormat="1"/>
    <row r="3041" s="195" customFormat="1"/>
    <row r="3042" s="195" customFormat="1"/>
    <row r="3043" s="195" customFormat="1"/>
    <row r="3044" s="195" customFormat="1"/>
    <row r="3045" s="195" customFormat="1"/>
    <row r="3046" s="195" customFormat="1"/>
    <row r="3047" s="195" customFormat="1"/>
    <row r="3048" s="195" customFormat="1"/>
    <row r="3049" s="195" customFormat="1"/>
    <row r="3050" s="195" customFormat="1"/>
    <row r="3051" s="195" customFormat="1"/>
    <row r="3052" s="195" customFormat="1"/>
    <row r="3053" s="195" customFormat="1"/>
    <row r="3054" s="195" customFormat="1"/>
    <row r="3055" s="195" customFormat="1"/>
    <row r="3056" s="195" customFormat="1"/>
    <row r="3057" s="195" customFormat="1"/>
    <row r="3058" s="195" customFormat="1"/>
    <row r="3059" s="195" customFormat="1"/>
    <row r="3060" s="195" customFormat="1"/>
    <row r="3061" s="195" customFormat="1"/>
    <row r="3062" s="195" customFormat="1"/>
    <row r="3063" s="195" customFormat="1"/>
    <row r="3064" s="195" customFormat="1"/>
    <row r="3065" s="195" customFormat="1"/>
    <row r="3066" s="195" customFormat="1"/>
    <row r="3067" s="195" customFormat="1"/>
    <row r="3068" s="195" customFormat="1"/>
    <row r="3069" s="195" customFormat="1"/>
    <row r="3070" s="195" customFormat="1"/>
    <row r="3071" s="195" customFormat="1"/>
    <row r="3072" s="195" customFormat="1"/>
    <row r="3073" s="195" customFormat="1"/>
    <row r="3074" s="195" customFormat="1"/>
    <row r="3075" s="195" customFormat="1"/>
    <row r="3076" s="195" customFormat="1"/>
    <row r="3077" s="195" customFormat="1"/>
    <row r="3078" s="195" customFormat="1"/>
    <row r="3079" s="195" customFormat="1"/>
    <row r="3080" s="195" customFormat="1"/>
    <row r="3081" s="195" customFormat="1"/>
    <row r="3082" s="195" customFormat="1"/>
    <row r="3083" s="195" customFormat="1"/>
    <row r="3084" s="195" customFormat="1"/>
    <row r="3085" s="195" customFormat="1"/>
    <row r="3086" s="195" customFormat="1"/>
    <row r="3087" s="195" customFormat="1"/>
    <row r="3088" s="195" customFormat="1"/>
    <row r="3089" s="195" customFormat="1"/>
    <row r="3090" s="195" customFormat="1"/>
    <row r="3091" s="195" customFormat="1"/>
    <row r="3092" s="195" customFormat="1"/>
    <row r="3093" s="195" customFormat="1"/>
    <row r="3094" s="195" customFormat="1"/>
    <row r="3095" s="195" customFormat="1"/>
    <row r="3096" s="195" customFormat="1"/>
    <row r="3097" s="195" customFormat="1"/>
    <row r="3098" s="195" customFormat="1"/>
    <row r="3099" s="195" customFormat="1"/>
    <row r="3100" s="195" customFormat="1"/>
    <row r="3101" s="195" customFormat="1"/>
    <row r="3102" s="195" customFormat="1"/>
    <row r="3103" s="195" customFormat="1"/>
    <row r="3104" s="195" customFormat="1"/>
    <row r="3105" s="195" customFormat="1"/>
    <row r="3106" s="195" customFormat="1"/>
    <row r="3107" s="195" customFormat="1"/>
    <row r="3108" s="195" customFormat="1"/>
    <row r="3109" s="195" customFormat="1"/>
    <row r="3110" s="195" customFormat="1"/>
    <row r="3111" s="195" customFormat="1"/>
    <row r="3112" s="195" customFormat="1"/>
    <row r="3113" s="195" customFormat="1"/>
    <row r="3114" s="195" customFormat="1"/>
    <row r="3115" s="195" customFormat="1"/>
    <row r="3116" s="195" customFormat="1"/>
    <row r="3117" s="195" customFormat="1"/>
    <row r="3118" s="195" customFormat="1"/>
    <row r="3119" s="195" customFormat="1"/>
    <row r="3120" s="195" customFormat="1"/>
    <row r="3121" s="195" customFormat="1"/>
    <row r="3122" s="195" customFormat="1"/>
    <row r="3123" s="195" customFormat="1"/>
    <row r="3124" s="195" customFormat="1"/>
    <row r="3125" s="195" customFormat="1"/>
    <row r="3126" s="195" customFormat="1"/>
    <row r="3127" s="195" customFormat="1"/>
    <row r="3128" s="195" customFormat="1"/>
    <row r="3129" s="195" customFormat="1"/>
    <row r="3130" s="195" customFormat="1"/>
    <row r="3131" s="195" customFormat="1"/>
    <row r="3132" s="195" customFormat="1"/>
    <row r="3133" s="195" customFormat="1"/>
    <row r="3134" s="195" customFormat="1"/>
    <row r="3135" s="195" customFormat="1"/>
    <row r="3136" s="195" customFormat="1"/>
    <row r="3137" s="195" customFormat="1"/>
    <row r="3138" s="195" customFormat="1"/>
    <row r="3139" s="195" customFormat="1"/>
    <row r="3140" s="195" customFormat="1"/>
    <row r="3141" s="195" customFormat="1"/>
    <row r="3142" s="195" customFormat="1"/>
    <row r="3143" s="195" customFormat="1"/>
    <row r="3144" s="195" customFormat="1"/>
    <row r="3145" s="195" customFormat="1"/>
    <row r="3146" s="195" customFormat="1"/>
    <row r="3147" s="195" customFormat="1"/>
    <row r="3148" s="195" customFormat="1"/>
    <row r="3149" s="195" customFormat="1"/>
    <row r="3150" s="195" customFormat="1"/>
    <row r="3151" s="195" customFormat="1"/>
    <row r="3152" s="195" customFormat="1"/>
    <row r="3153" s="195" customFormat="1"/>
    <row r="3154" s="195" customFormat="1"/>
    <row r="3155" s="195" customFormat="1"/>
    <row r="3156" s="195" customFormat="1"/>
    <row r="3157" s="195" customFormat="1"/>
    <row r="3158" s="195" customFormat="1"/>
    <row r="3159" s="195" customFormat="1"/>
    <row r="3160" s="195" customFormat="1"/>
    <row r="3161" s="195" customFormat="1"/>
    <row r="3162" s="195" customFormat="1"/>
    <row r="3163" s="195" customFormat="1"/>
    <row r="3164" s="195" customFormat="1"/>
    <row r="3165" s="195" customFormat="1"/>
    <row r="3166" s="195" customFormat="1"/>
    <row r="3167" s="195" customFormat="1"/>
    <row r="3168" s="195" customFormat="1"/>
    <row r="3169" s="195" customFormat="1"/>
    <row r="3170" s="195" customFormat="1"/>
    <row r="3171" s="195" customFormat="1"/>
    <row r="3172" s="195" customFormat="1"/>
    <row r="3173" s="195" customFormat="1"/>
    <row r="3174" s="195" customFormat="1"/>
    <row r="3175" s="195" customFormat="1"/>
    <row r="3176" s="195" customFormat="1"/>
    <row r="3177" s="195" customFormat="1"/>
    <row r="3178" s="195" customFormat="1"/>
    <row r="3179" s="195" customFormat="1"/>
    <row r="3180" s="195" customFormat="1"/>
    <row r="3181" s="195" customFormat="1"/>
    <row r="3182" s="195" customFormat="1"/>
    <row r="3183" s="195" customFormat="1"/>
    <row r="3184" s="195" customFormat="1"/>
    <row r="3185" s="195" customFormat="1"/>
    <row r="3186" s="195" customFormat="1"/>
    <row r="3187" s="195" customFormat="1"/>
    <row r="3188" s="195" customFormat="1"/>
    <row r="3189" s="195" customFormat="1"/>
    <row r="3190" s="195" customFormat="1"/>
    <row r="3191" s="195" customFormat="1"/>
    <row r="3192" s="195" customFormat="1"/>
    <row r="3193" s="195" customFormat="1"/>
    <row r="3194" s="195" customFormat="1"/>
    <row r="3195" s="195" customFormat="1"/>
    <row r="3196" s="195" customFormat="1"/>
    <row r="3197" s="195" customFormat="1"/>
    <row r="3198" s="195" customFormat="1"/>
    <row r="3199" s="195" customFormat="1"/>
    <row r="3200" s="195" customFormat="1"/>
    <row r="3201" s="195" customFormat="1"/>
    <row r="3202" s="195" customFormat="1"/>
    <row r="3203" s="195" customFormat="1"/>
    <row r="3204" s="195" customFormat="1"/>
    <row r="3205" s="195" customFormat="1"/>
    <row r="3206" s="195" customFormat="1"/>
    <row r="3207" s="195" customFormat="1"/>
    <row r="3208" s="195" customFormat="1"/>
    <row r="3209" s="195" customFormat="1"/>
    <row r="3210" s="195" customFormat="1"/>
    <row r="3211" s="195" customFormat="1"/>
    <row r="3212" s="195" customFormat="1"/>
    <row r="3213" s="195" customFormat="1"/>
    <row r="3214" s="195" customFormat="1"/>
    <row r="3215" s="195" customFormat="1"/>
    <row r="3216" s="195" customFormat="1"/>
    <row r="3217" s="195" customFormat="1"/>
    <row r="3218" s="195" customFormat="1"/>
    <row r="3219" s="195" customFormat="1"/>
    <row r="3220" s="195" customFormat="1"/>
    <row r="3221" s="195" customFormat="1"/>
    <row r="3222" s="195" customFormat="1"/>
    <row r="3223" s="195" customFormat="1"/>
    <row r="3224" s="195" customFormat="1"/>
    <row r="3225" s="195" customFormat="1"/>
    <row r="3226" s="195" customFormat="1"/>
    <row r="3227" s="195" customFormat="1"/>
    <row r="3228" s="195" customFormat="1"/>
    <row r="3229" s="195" customFormat="1"/>
    <row r="3230" s="195" customFormat="1"/>
    <row r="3231" s="195" customFormat="1"/>
    <row r="3232" s="195" customFormat="1"/>
    <row r="3233" s="195" customFormat="1"/>
    <row r="3234" s="195" customFormat="1"/>
    <row r="3235" s="195" customFormat="1"/>
    <row r="3236" s="195" customFormat="1"/>
    <row r="3237" s="195" customFormat="1"/>
    <row r="3238" s="195" customFormat="1"/>
    <row r="3239" s="195" customFormat="1"/>
    <row r="3240" s="195" customFormat="1"/>
    <row r="3241" s="195" customFormat="1"/>
    <row r="3242" s="195" customFormat="1"/>
    <row r="3243" s="195" customFormat="1"/>
    <row r="3244" s="195" customFormat="1"/>
    <row r="3245" s="195" customFormat="1"/>
    <row r="3246" s="195" customFormat="1"/>
    <row r="3247" s="195" customFormat="1"/>
    <row r="3248" s="195" customFormat="1"/>
    <row r="3249" s="195" customFormat="1"/>
    <row r="3250" s="195" customFormat="1"/>
    <row r="3251" s="195" customFormat="1"/>
    <row r="3252" s="195" customFormat="1"/>
    <row r="3253" s="195" customFormat="1"/>
    <row r="3254" s="195" customFormat="1"/>
    <row r="3255" s="195" customFormat="1"/>
    <row r="3256" s="195" customFormat="1"/>
    <row r="3257" s="195" customFormat="1"/>
    <row r="3258" s="195" customFormat="1"/>
    <row r="3259" s="195" customFormat="1"/>
    <row r="3260" s="195" customFormat="1"/>
    <row r="3261" s="195" customFormat="1"/>
    <row r="3262" s="195" customFormat="1"/>
    <row r="3263" s="195" customFormat="1"/>
    <row r="3264" s="195" customFormat="1"/>
    <row r="3265" s="195" customFormat="1"/>
    <row r="3266" s="195" customFormat="1"/>
    <row r="3267" s="195" customFormat="1"/>
    <row r="3268" s="195" customFormat="1"/>
    <row r="3269" s="195" customFormat="1"/>
    <row r="3270" s="195" customFormat="1"/>
    <row r="3271" s="195" customFormat="1"/>
    <row r="3272" s="195" customFormat="1"/>
    <row r="3273" s="195" customFormat="1"/>
    <row r="3274" s="195" customFormat="1"/>
    <row r="3275" s="195" customFormat="1"/>
    <row r="3276" s="195" customFormat="1"/>
    <row r="3277" s="195" customFormat="1"/>
    <row r="3278" s="195" customFormat="1"/>
    <row r="3279" s="195" customFormat="1"/>
    <row r="3280" s="195" customFormat="1"/>
    <row r="3281" s="195" customFormat="1"/>
    <row r="3282" s="195" customFormat="1"/>
    <row r="3283" s="195" customFormat="1"/>
    <row r="3284" s="195" customFormat="1"/>
    <row r="3285" s="195" customFormat="1"/>
    <row r="3286" s="195" customFormat="1"/>
    <row r="3287" s="195" customFormat="1"/>
    <row r="3288" s="195" customFormat="1"/>
    <row r="3289" s="195" customFormat="1"/>
    <row r="3290" s="195" customFormat="1"/>
    <row r="3291" s="195" customFormat="1"/>
    <row r="3292" s="195" customFormat="1"/>
    <row r="3293" s="195" customFormat="1"/>
    <row r="3294" s="195" customFormat="1"/>
    <row r="3295" s="195" customFormat="1"/>
    <row r="3296" s="195" customFormat="1"/>
    <row r="3297" s="195" customFormat="1"/>
    <row r="3298" s="195" customFormat="1"/>
    <row r="3299" s="195" customFormat="1"/>
    <row r="3300" s="195" customFormat="1"/>
    <row r="3301" s="195" customFormat="1"/>
    <row r="3302" s="195" customFormat="1"/>
    <row r="3303" s="195" customFormat="1"/>
    <row r="3304" s="195" customFormat="1"/>
    <row r="3305" s="195" customFormat="1"/>
    <row r="3306" s="195" customFormat="1"/>
    <row r="3307" s="195" customFormat="1"/>
    <row r="3308" s="195" customFormat="1"/>
    <row r="3309" s="195" customFormat="1"/>
    <row r="3310" s="195" customFormat="1"/>
    <row r="3311" s="195" customFormat="1"/>
    <row r="3312" s="195" customFormat="1"/>
    <row r="3313" s="195" customFormat="1"/>
    <row r="3314" s="195" customFormat="1"/>
    <row r="3315" s="195" customFormat="1"/>
    <row r="3316" s="195" customFormat="1"/>
    <row r="3317" s="195" customFormat="1"/>
    <row r="3318" s="195" customFormat="1"/>
    <row r="3319" s="195" customFormat="1"/>
    <row r="3320" s="195" customFormat="1"/>
    <row r="3321" s="195" customFormat="1"/>
    <row r="3322" s="195" customFormat="1"/>
    <row r="3323" s="195" customFormat="1"/>
    <row r="3324" s="195" customFormat="1"/>
    <row r="3325" s="195" customFormat="1"/>
    <row r="3326" s="195" customFormat="1"/>
    <row r="3327" s="195" customFormat="1"/>
    <row r="3328" s="195" customFormat="1"/>
    <row r="3329" s="195" customFormat="1"/>
    <row r="3330" s="195" customFormat="1"/>
    <row r="3331" s="195" customFormat="1"/>
    <row r="3332" s="195" customFormat="1"/>
    <row r="3333" s="195" customFormat="1"/>
    <row r="3334" s="195" customFormat="1"/>
    <row r="3335" s="195" customFormat="1"/>
    <row r="3336" s="195" customFormat="1"/>
    <row r="3337" s="195" customFormat="1"/>
    <row r="3338" s="195" customFormat="1"/>
    <row r="3339" s="195" customFormat="1"/>
    <row r="3340" s="195" customFormat="1"/>
    <row r="3341" s="195" customFormat="1"/>
    <row r="3342" s="195" customFormat="1"/>
    <row r="3343" s="195" customFormat="1"/>
    <row r="3344" s="195" customFormat="1"/>
    <row r="3345" s="195" customFormat="1"/>
    <row r="3346" s="195" customFormat="1"/>
    <row r="3347" s="195" customFormat="1"/>
    <row r="3348" s="195" customFormat="1"/>
    <row r="3349" s="195" customFormat="1"/>
    <row r="3350" s="195" customFormat="1"/>
    <row r="3351" s="195" customFormat="1"/>
    <row r="3352" s="195" customFormat="1"/>
    <row r="3353" s="195" customFormat="1"/>
    <row r="3354" s="195" customFormat="1"/>
    <row r="3355" s="195" customFormat="1"/>
    <row r="3356" s="195" customFormat="1"/>
    <row r="3357" s="195" customFormat="1"/>
    <row r="3358" s="195" customFormat="1"/>
    <row r="3359" s="195" customFormat="1"/>
    <row r="3360" s="195" customFormat="1"/>
    <row r="3361" s="195" customFormat="1"/>
    <row r="3362" s="195" customFormat="1"/>
    <row r="3363" s="195" customFormat="1"/>
    <row r="3364" s="195" customFormat="1"/>
    <row r="3365" s="195" customFormat="1"/>
    <row r="3366" s="195" customFormat="1"/>
    <row r="3367" s="195" customFormat="1"/>
    <row r="3368" s="195" customFormat="1"/>
    <row r="3369" s="195" customFormat="1"/>
    <row r="3370" s="195" customFormat="1"/>
    <row r="3371" s="195" customFormat="1"/>
    <row r="3372" s="195" customFormat="1"/>
    <row r="3373" s="195" customFormat="1"/>
    <row r="3374" s="195" customFormat="1"/>
    <row r="3375" s="195" customFormat="1"/>
    <row r="3376" s="195" customFormat="1"/>
    <row r="3377" s="195" customFormat="1"/>
    <row r="3378" s="195" customFormat="1"/>
    <row r="3379" s="195" customFormat="1"/>
    <row r="3380" s="195" customFormat="1"/>
    <row r="3381" s="195" customFormat="1"/>
    <row r="3382" s="195" customFormat="1"/>
    <row r="3383" s="195" customFormat="1"/>
    <row r="3384" s="195" customFormat="1"/>
    <row r="3385" s="195" customFormat="1"/>
    <row r="3386" s="195" customFormat="1"/>
    <row r="3387" s="195" customFormat="1"/>
    <row r="3388" s="195" customFormat="1"/>
    <row r="3389" s="195" customFormat="1"/>
    <row r="3390" s="195" customFormat="1"/>
    <row r="3391" s="195" customFormat="1"/>
    <row r="3392" s="195" customFormat="1"/>
    <row r="3393" s="195" customFormat="1"/>
    <row r="3394" s="195" customFormat="1"/>
    <row r="3395" s="195" customFormat="1"/>
    <row r="3396" s="195" customFormat="1"/>
    <row r="3397" s="195" customFormat="1"/>
    <row r="3398" s="195" customFormat="1"/>
    <row r="3399" s="195" customFormat="1"/>
    <row r="3400" s="195" customFormat="1"/>
    <row r="3401" s="195" customFormat="1"/>
    <row r="3402" s="195" customFormat="1"/>
    <row r="3403" s="195" customFormat="1"/>
    <row r="3404" s="195" customFormat="1"/>
    <row r="3405" s="195" customFormat="1"/>
    <row r="3406" s="195" customFormat="1"/>
    <row r="3407" s="195" customFormat="1"/>
    <row r="3408" s="195" customFormat="1"/>
    <row r="3409" s="195" customFormat="1"/>
    <row r="3410" s="195" customFormat="1"/>
    <row r="3411" s="195" customFormat="1"/>
    <row r="3412" s="195" customFormat="1"/>
    <row r="3413" s="195" customFormat="1"/>
    <row r="3414" s="195" customFormat="1"/>
    <row r="3415" s="195" customFormat="1"/>
    <row r="3416" s="195" customFormat="1"/>
    <row r="3417" s="195" customFormat="1"/>
    <row r="3418" s="195" customFormat="1"/>
    <row r="3419" s="195" customFormat="1"/>
    <row r="3420" s="195" customFormat="1"/>
    <row r="3421" s="195" customFormat="1"/>
    <row r="3422" s="195" customFormat="1"/>
    <row r="3423" s="195" customFormat="1"/>
    <row r="3424" s="195" customFormat="1"/>
    <row r="3425" s="195" customFormat="1"/>
    <row r="3426" s="195" customFormat="1"/>
    <row r="3427" s="195" customFormat="1"/>
    <row r="3428" s="195" customFormat="1"/>
    <row r="3429" s="195" customFormat="1"/>
    <row r="3430" s="195" customFormat="1"/>
    <row r="3431" s="195" customFormat="1"/>
    <row r="3432" s="195" customFormat="1"/>
    <row r="3433" s="195" customFormat="1"/>
    <row r="3434" s="195" customFormat="1"/>
    <row r="3435" s="195" customFormat="1"/>
    <row r="3436" s="195" customFormat="1"/>
    <row r="3437" s="195" customFormat="1"/>
    <row r="3438" s="195" customFormat="1"/>
    <row r="3439" s="195" customFormat="1"/>
    <row r="3440" s="195" customFormat="1"/>
    <row r="3441" s="195" customFormat="1"/>
    <row r="3442" s="195" customFormat="1"/>
    <row r="3443" s="195" customFormat="1"/>
    <row r="3444" s="195" customFormat="1"/>
    <row r="3445" s="195" customFormat="1"/>
    <row r="3446" s="195" customFormat="1"/>
    <row r="3447" s="195" customFormat="1"/>
    <row r="3448" s="195" customFormat="1"/>
    <row r="3449" s="195" customFormat="1"/>
    <row r="3450" s="195" customFormat="1"/>
    <row r="3451" s="195" customFormat="1"/>
    <row r="3452" s="195" customFormat="1"/>
    <row r="3453" s="195" customFormat="1"/>
    <row r="3454" s="195" customFormat="1"/>
    <row r="3455" s="195" customFormat="1"/>
    <row r="3456" s="195" customFormat="1"/>
    <row r="3457" s="195" customFormat="1"/>
    <row r="3458" s="195" customFormat="1"/>
    <row r="3459" s="195" customFormat="1"/>
    <row r="3460" s="195" customFormat="1"/>
    <row r="3461" s="195" customFormat="1"/>
    <row r="3462" s="195" customFormat="1"/>
    <row r="3463" s="195" customFormat="1"/>
    <row r="3464" s="195" customFormat="1"/>
    <row r="3465" s="195" customFormat="1"/>
    <row r="3466" s="195" customFormat="1"/>
    <row r="3467" s="195" customFormat="1"/>
    <row r="3468" s="195" customFormat="1"/>
    <row r="3469" s="195" customFormat="1"/>
    <row r="3470" s="195" customFormat="1"/>
    <row r="3471" s="195" customFormat="1"/>
    <row r="3472" s="195" customFormat="1"/>
    <row r="3473" s="195" customFormat="1"/>
    <row r="3474" s="195" customFormat="1"/>
    <row r="3475" s="195" customFormat="1"/>
    <row r="3476" s="195" customFormat="1"/>
    <row r="3477" s="195" customFormat="1"/>
    <row r="3478" s="195" customFormat="1"/>
    <row r="3479" s="195" customFormat="1"/>
    <row r="3480" s="195" customFormat="1"/>
    <row r="3481" s="195" customFormat="1"/>
    <row r="3482" s="195" customFormat="1"/>
    <row r="3483" s="195" customFormat="1"/>
    <row r="3484" s="195" customFormat="1"/>
    <row r="3485" s="195" customFormat="1"/>
    <row r="3486" s="195" customFormat="1"/>
    <row r="3487" s="195" customFormat="1"/>
    <row r="3488" s="195" customFormat="1"/>
    <row r="3489" s="195" customFormat="1"/>
    <row r="3490" s="195" customFormat="1"/>
    <row r="3491" s="195" customFormat="1"/>
    <row r="3492" s="195" customFormat="1"/>
    <row r="3493" s="195" customFormat="1"/>
    <row r="3494" s="195" customFormat="1"/>
    <row r="3495" s="195" customFormat="1"/>
    <row r="3496" s="195" customFormat="1"/>
    <row r="3497" s="195" customFormat="1"/>
    <row r="3498" s="195" customFormat="1"/>
    <row r="3499" s="195" customFormat="1"/>
    <row r="3500" s="195" customFormat="1"/>
    <row r="3501" s="195" customFormat="1"/>
    <row r="3502" s="195" customFormat="1"/>
    <row r="3503" s="195" customFormat="1"/>
    <row r="3504" s="195" customFormat="1"/>
    <row r="3505" s="195" customFormat="1"/>
    <row r="3506" s="195" customFormat="1"/>
    <row r="3507" s="195" customFormat="1"/>
    <row r="3508" s="195" customFormat="1"/>
    <row r="3509" s="195" customFormat="1"/>
    <row r="3510" s="195" customFormat="1"/>
    <row r="3511" s="195" customFormat="1"/>
    <row r="3512" s="195" customFormat="1"/>
    <row r="3513" s="195" customFormat="1"/>
    <row r="3514" s="195" customFormat="1"/>
    <row r="3515" s="195" customFormat="1"/>
    <row r="3516" s="195" customFormat="1"/>
    <row r="3517" s="195" customFormat="1"/>
    <row r="3518" s="195" customFormat="1"/>
    <row r="3519" s="195" customFormat="1"/>
    <row r="3520" s="195" customFormat="1"/>
    <row r="3521" s="195" customFormat="1"/>
    <row r="3522" s="195" customFormat="1"/>
    <row r="3523" s="195" customFormat="1"/>
    <row r="3524" s="195" customFormat="1"/>
    <row r="3525" s="195" customFormat="1"/>
    <row r="3526" s="195" customFormat="1"/>
    <row r="3527" s="195" customFormat="1"/>
    <row r="3528" s="195" customFormat="1"/>
    <row r="3529" s="195" customFormat="1"/>
    <row r="3530" s="195" customFormat="1"/>
    <row r="3531" s="195" customFormat="1"/>
    <row r="3532" s="195" customFormat="1"/>
    <row r="3533" s="195" customFormat="1"/>
    <row r="3534" s="195" customFormat="1"/>
    <row r="3535" s="195" customFormat="1"/>
    <row r="3536" s="195" customFormat="1"/>
    <row r="3537" s="195" customFormat="1"/>
    <row r="3538" s="195" customFormat="1"/>
    <row r="3539" s="195" customFormat="1"/>
    <row r="3540" s="195" customFormat="1"/>
    <row r="3541" s="195" customFormat="1"/>
    <row r="3542" s="195" customFormat="1"/>
    <row r="3543" s="195" customFormat="1"/>
    <row r="3544" s="195" customFormat="1"/>
    <row r="3545" s="195" customFormat="1"/>
    <row r="3546" s="195" customFormat="1"/>
    <row r="3547" s="195" customFormat="1"/>
    <row r="3548" s="195" customFormat="1"/>
    <row r="3549" s="195" customFormat="1"/>
    <row r="3550" s="195" customFormat="1"/>
    <row r="3551" s="195" customFormat="1"/>
    <row r="3552" s="195" customFormat="1"/>
    <row r="3553" s="195" customFormat="1"/>
    <row r="3554" s="195" customFormat="1"/>
    <row r="3555" s="195" customFormat="1"/>
    <row r="3556" s="195" customFormat="1"/>
    <row r="3557" s="195" customFormat="1"/>
    <row r="3558" s="195" customFormat="1"/>
    <row r="3559" s="195" customFormat="1"/>
    <row r="3560" s="195" customFormat="1"/>
    <row r="3561" s="195" customFormat="1"/>
    <row r="3562" s="195" customFormat="1"/>
    <row r="3563" s="195" customFormat="1"/>
    <row r="3564" s="195" customFormat="1"/>
    <row r="3565" s="195" customFormat="1"/>
    <row r="3566" s="195" customFormat="1"/>
    <row r="3567" s="195" customFormat="1"/>
    <row r="3568" s="195" customFormat="1"/>
    <row r="3569" s="195" customFormat="1"/>
    <row r="3570" s="195" customFormat="1"/>
    <row r="3571" s="195" customFormat="1"/>
    <row r="3572" s="195" customFormat="1"/>
    <row r="3573" s="195" customFormat="1"/>
    <row r="3574" s="195" customFormat="1"/>
    <row r="3575" s="195" customFormat="1"/>
    <row r="3576" s="195" customFormat="1"/>
    <row r="3577" s="195" customFormat="1"/>
    <row r="3578" s="195" customFormat="1"/>
    <row r="3579" s="195" customFormat="1"/>
    <row r="3580" s="195" customFormat="1"/>
    <row r="3581" s="195" customFormat="1"/>
    <row r="3582" s="195" customFormat="1"/>
    <row r="3583" s="195" customFormat="1"/>
    <row r="3584" s="195" customFormat="1"/>
    <row r="3585" s="195" customFormat="1"/>
    <row r="3586" s="195" customFormat="1"/>
    <row r="3587" s="195" customFormat="1"/>
    <row r="3588" s="195" customFormat="1"/>
    <row r="3589" s="195" customFormat="1"/>
    <row r="3590" s="195" customFormat="1"/>
    <row r="3591" s="195" customFormat="1"/>
    <row r="3592" s="195" customFormat="1"/>
    <row r="3593" s="195" customFormat="1"/>
    <row r="3594" s="195" customFormat="1"/>
    <row r="3595" s="195" customFormat="1"/>
    <row r="3596" s="195" customFormat="1"/>
    <row r="3597" s="195" customFormat="1"/>
    <row r="3598" s="195" customFormat="1"/>
    <row r="3599" s="195" customFormat="1"/>
    <row r="3600" s="195" customFormat="1"/>
    <row r="3601" s="195" customFormat="1"/>
    <row r="3602" s="195" customFormat="1"/>
    <row r="3603" s="195" customFormat="1"/>
    <row r="3604" s="195" customFormat="1"/>
    <row r="3605" s="195" customFormat="1"/>
    <row r="3606" s="195" customFormat="1"/>
    <row r="3607" s="195" customFormat="1"/>
    <row r="3608" s="195" customFormat="1"/>
    <row r="3609" s="195" customFormat="1"/>
    <row r="3610" s="195" customFormat="1"/>
    <row r="3611" s="195" customFormat="1"/>
    <row r="3612" s="195" customFormat="1"/>
    <row r="3613" s="195" customFormat="1"/>
    <row r="3614" s="195" customFormat="1"/>
    <row r="3615" s="195" customFormat="1"/>
    <row r="3616" s="195" customFormat="1"/>
    <row r="3617" s="195" customFormat="1"/>
    <row r="3618" s="195" customFormat="1"/>
    <row r="3619" s="195" customFormat="1"/>
    <row r="3620" s="195" customFormat="1"/>
    <row r="3621" s="195" customFormat="1"/>
    <row r="3622" s="195" customFormat="1"/>
    <row r="3623" s="195" customFormat="1"/>
    <row r="3624" s="195" customFormat="1"/>
    <row r="3625" s="195" customFormat="1"/>
    <row r="3626" s="195" customFormat="1"/>
    <row r="3627" s="195" customFormat="1"/>
    <row r="3628" s="195" customFormat="1"/>
    <row r="3629" s="195" customFormat="1"/>
    <row r="3630" s="195" customFormat="1"/>
    <row r="3631" s="195" customFormat="1"/>
    <row r="3632" s="195" customFormat="1"/>
    <row r="3633" s="195" customFormat="1"/>
    <row r="3634" s="195" customFormat="1"/>
    <row r="3635" s="195" customFormat="1"/>
    <row r="3636" s="195" customFormat="1"/>
    <row r="3637" s="195" customFormat="1"/>
    <row r="3638" s="195" customFormat="1"/>
    <row r="3639" s="195" customFormat="1"/>
    <row r="3640" s="195" customFormat="1"/>
    <row r="3641" s="195" customFormat="1"/>
    <row r="3642" s="195" customFormat="1"/>
    <row r="3643" s="195" customFormat="1"/>
    <row r="3644" s="195" customFormat="1"/>
    <row r="3645" s="195" customFormat="1"/>
    <row r="3646" s="195" customFormat="1"/>
    <row r="3647" s="195" customFormat="1"/>
    <row r="3648" s="195" customFormat="1"/>
    <row r="3649" s="195" customFormat="1"/>
    <row r="3650" s="195" customFormat="1"/>
    <row r="3651" s="195" customFormat="1"/>
    <row r="3652" s="195" customFormat="1"/>
    <row r="3653" s="195" customFormat="1"/>
    <row r="3654" s="195" customFormat="1"/>
    <row r="3655" s="195" customFormat="1"/>
    <row r="3656" s="195" customFormat="1"/>
    <row r="3657" s="195" customFormat="1"/>
    <row r="3658" s="195" customFormat="1"/>
    <row r="3659" s="195" customFormat="1"/>
    <row r="3660" s="195" customFormat="1"/>
    <row r="3661" s="195" customFormat="1"/>
    <row r="3662" s="195" customFormat="1"/>
    <row r="3663" s="195" customFormat="1"/>
    <row r="3664" s="195" customFormat="1"/>
    <row r="3665" s="195" customFormat="1"/>
    <row r="3666" s="195" customFormat="1"/>
    <row r="3667" s="195" customFormat="1"/>
    <row r="3668" s="195" customFormat="1"/>
    <row r="3669" s="195" customFormat="1"/>
    <row r="3670" s="195" customFormat="1"/>
    <row r="3671" s="195" customFormat="1"/>
    <row r="3672" s="195" customFormat="1"/>
    <row r="3673" s="195" customFormat="1"/>
    <row r="3674" s="195" customFormat="1"/>
    <row r="3675" s="195" customFormat="1"/>
    <row r="3676" s="195" customFormat="1"/>
    <row r="3677" s="195" customFormat="1"/>
    <row r="3678" s="195" customFormat="1"/>
    <row r="3679" s="195" customFormat="1"/>
    <row r="3680" s="195" customFormat="1"/>
    <row r="3681" s="195" customFormat="1"/>
    <row r="3682" s="195" customFormat="1"/>
    <row r="3683" s="195" customFormat="1"/>
    <row r="3684" s="195" customFormat="1"/>
    <row r="3685" s="195" customFormat="1"/>
    <row r="3686" s="195" customFormat="1"/>
    <row r="3687" s="195" customFormat="1"/>
    <row r="3688" s="195" customFormat="1"/>
    <row r="3689" s="195" customFormat="1"/>
    <row r="3690" s="195" customFormat="1"/>
    <row r="3691" s="195" customFormat="1"/>
    <row r="3692" s="195" customFormat="1"/>
    <row r="3693" s="195" customFormat="1"/>
    <row r="3694" s="195" customFormat="1"/>
    <row r="3695" s="195" customFormat="1"/>
    <row r="3696" s="195" customFormat="1"/>
    <row r="3697" s="195" customFormat="1"/>
    <row r="3698" s="195" customFormat="1"/>
    <row r="3699" s="195" customFormat="1"/>
    <row r="3700" s="195" customFormat="1"/>
    <row r="3701" s="195" customFormat="1"/>
    <row r="3702" s="195" customFormat="1"/>
    <row r="3703" s="195" customFormat="1"/>
    <row r="3704" s="195" customFormat="1"/>
    <row r="3705" s="195" customFormat="1"/>
    <row r="3706" s="195" customFormat="1"/>
    <row r="3707" s="195" customFormat="1"/>
    <row r="3708" s="195" customFormat="1"/>
    <row r="3709" s="195" customFormat="1"/>
    <row r="3710" s="195" customFormat="1"/>
    <row r="3711" s="195" customFormat="1"/>
    <row r="3712" s="195" customFormat="1"/>
    <row r="3713" s="195" customFormat="1"/>
    <row r="3714" s="195" customFormat="1"/>
    <row r="3715" s="195" customFormat="1"/>
    <row r="3716" s="195" customFormat="1"/>
    <row r="3717" s="195" customFormat="1"/>
    <row r="3718" s="195" customFormat="1"/>
    <row r="3719" s="195" customFormat="1"/>
    <row r="3720" s="195" customFormat="1"/>
    <row r="3721" s="195" customFormat="1"/>
    <row r="3722" s="195" customFormat="1"/>
    <row r="3723" s="195" customFormat="1"/>
    <row r="3724" s="195" customFormat="1"/>
    <row r="3725" s="195" customFormat="1"/>
    <row r="3726" s="195" customFormat="1"/>
    <row r="3727" s="195" customFormat="1"/>
    <row r="3728" s="195" customFormat="1"/>
    <row r="3729" s="195" customFormat="1"/>
    <row r="3730" s="195" customFormat="1"/>
    <row r="3731" s="195" customFormat="1"/>
    <row r="3732" s="195" customFormat="1"/>
    <row r="3733" s="195" customFormat="1"/>
    <row r="3734" s="195" customFormat="1"/>
    <row r="3735" s="195" customFormat="1"/>
    <row r="3736" s="195" customFormat="1"/>
    <row r="3737" s="195" customFormat="1"/>
    <row r="3738" s="195" customFormat="1"/>
    <row r="3739" s="195" customFormat="1"/>
    <row r="3740" s="195" customFormat="1"/>
    <row r="3741" s="195" customFormat="1"/>
    <row r="3742" s="195" customFormat="1"/>
    <row r="3743" s="195" customFormat="1"/>
    <row r="3744" s="195" customFormat="1"/>
    <row r="3745" s="195" customFormat="1"/>
    <row r="3746" s="195" customFormat="1"/>
    <row r="3747" s="195" customFormat="1"/>
    <row r="3748" s="195" customFormat="1"/>
    <row r="3749" s="195" customFormat="1"/>
    <row r="3750" s="195" customFormat="1"/>
    <row r="3751" s="195" customFormat="1"/>
    <row r="3752" s="195" customFormat="1"/>
    <row r="3753" s="195" customFormat="1"/>
    <row r="3754" s="195" customFormat="1"/>
    <row r="3755" s="195" customFormat="1"/>
    <row r="3756" s="195" customFormat="1"/>
    <row r="3757" s="195" customFormat="1"/>
    <row r="3758" s="195" customFormat="1"/>
    <row r="3759" s="195" customFormat="1"/>
    <row r="3760" s="195" customFormat="1"/>
    <row r="3761" s="195" customFormat="1"/>
    <row r="3762" s="195" customFormat="1"/>
    <row r="3763" s="195" customFormat="1"/>
    <row r="3764" s="195" customFormat="1"/>
    <row r="3765" s="195" customFormat="1"/>
    <row r="3766" s="195" customFormat="1"/>
    <row r="3767" s="195" customFormat="1"/>
    <row r="3768" s="195" customFormat="1"/>
    <row r="3769" s="195" customFormat="1"/>
    <row r="3770" s="195" customFormat="1"/>
    <row r="3771" s="195" customFormat="1"/>
    <row r="3772" s="195" customFormat="1"/>
    <row r="3773" s="195" customFormat="1"/>
    <row r="3774" s="195" customFormat="1"/>
    <row r="3775" s="195" customFormat="1"/>
    <row r="3776" s="195" customFormat="1"/>
    <row r="3777" s="195" customFormat="1"/>
    <row r="3778" s="195" customFormat="1"/>
    <row r="3779" s="195" customFormat="1"/>
    <row r="3780" s="195" customFormat="1"/>
    <row r="3781" s="195" customFormat="1"/>
    <row r="3782" s="195" customFormat="1"/>
    <row r="3783" s="195" customFormat="1"/>
    <row r="3784" s="195" customFormat="1"/>
    <row r="3785" s="195" customFormat="1"/>
    <row r="3786" s="195" customFormat="1"/>
    <row r="3787" s="195" customFormat="1"/>
    <row r="3788" s="195" customFormat="1"/>
    <row r="3789" s="195" customFormat="1"/>
    <row r="3790" s="195" customFormat="1"/>
    <row r="3791" s="195" customFormat="1"/>
    <row r="3792" s="195" customFormat="1"/>
    <row r="3793" s="195" customFormat="1"/>
    <row r="3794" s="195" customFormat="1"/>
    <row r="3795" s="195" customFormat="1"/>
    <row r="3796" s="195" customFormat="1"/>
    <row r="3797" s="195" customFormat="1"/>
    <row r="3798" s="195" customFormat="1"/>
    <row r="3799" s="195" customFormat="1"/>
    <row r="3800" s="195" customFormat="1"/>
    <row r="3801" s="195" customFormat="1"/>
    <row r="3802" s="195" customFormat="1"/>
    <row r="3803" s="195" customFormat="1"/>
    <row r="3804" s="195" customFormat="1"/>
    <row r="3805" s="195" customFormat="1"/>
    <row r="3806" s="195" customFormat="1"/>
    <row r="3807" s="195" customFormat="1"/>
    <row r="3808" s="195" customFormat="1"/>
    <row r="3809" s="195" customFormat="1"/>
    <row r="3810" s="195" customFormat="1"/>
    <row r="3811" s="195" customFormat="1"/>
    <row r="3812" s="195" customFormat="1"/>
    <row r="3813" s="195" customFormat="1"/>
    <row r="3814" s="195" customFormat="1"/>
    <row r="3815" s="195" customFormat="1"/>
    <row r="3816" s="195" customFormat="1"/>
    <row r="3817" s="195" customFormat="1"/>
    <row r="3818" s="195" customFormat="1"/>
    <row r="3819" s="195" customFormat="1"/>
    <row r="3820" s="195" customFormat="1"/>
    <row r="3821" s="195" customFormat="1"/>
    <row r="3822" s="195" customFormat="1"/>
    <row r="3823" s="195" customFormat="1"/>
    <row r="3824" s="195" customFormat="1"/>
    <row r="3825" s="195" customFormat="1"/>
    <row r="3826" s="195" customFormat="1"/>
    <row r="3827" s="195" customFormat="1"/>
    <row r="3828" s="195" customFormat="1"/>
    <row r="3829" s="195" customFormat="1"/>
    <row r="3830" s="195" customFormat="1"/>
    <row r="3831" s="195" customFormat="1"/>
    <row r="3832" s="195" customFormat="1"/>
    <row r="3833" s="195" customFormat="1"/>
    <row r="3834" s="195" customFormat="1"/>
    <row r="3835" s="195" customFormat="1"/>
    <row r="3836" s="195" customFormat="1"/>
    <row r="3837" s="195" customFormat="1"/>
    <row r="3838" s="195" customFormat="1"/>
    <row r="3839" s="195" customFormat="1"/>
    <row r="3840" s="195" customFormat="1"/>
    <row r="3841" s="195" customFormat="1"/>
    <row r="3842" s="195" customFormat="1"/>
    <row r="3843" s="195" customFormat="1"/>
    <row r="3844" s="195" customFormat="1"/>
    <row r="3845" s="195" customFormat="1"/>
    <row r="3846" s="195" customFormat="1"/>
    <row r="3847" s="195" customFormat="1"/>
    <row r="3848" s="195" customFormat="1"/>
    <row r="3849" s="195" customFormat="1"/>
    <row r="3850" s="195" customFormat="1"/>
    <row r="3851" s="195" customFormat="1"/>
    <row r="3852" s="195" customFormat="1"/>
    <row r="3853" s="195" customFormat="1"/>
    <row r="3854" s="195" customFormat="1"/>
    <row r="3855" s="195" customFormat="1"/>
    <row r="3856" s="195" customFormat="1"/>
    <row r="3857" s="195" customFormat="1"/>
    <row r="3858" s="195" customFormat="1"/>
    <row r="3859" s="195" customFormat="1"/>
    <row r="3860" s="195" customFormat="1"/>
    <row r="3861" s="195" customFormat="1"/>
    <row r="3862" s="195" customFormat="1"/>
    <row r="3863" s="195" customFormat="1"/>
    <row r="3864" s="195" customFormat="1"/>
    <row r="3865" s="195" customFormat="1"/>
    <row r="3866" s="195" customFormat="1"/>
    <row r="3867" s="195" customFormat="1"/>
    <row r="3868" s="195" customFormat="1"/>
    <row r="3869" s="195" customFormat="1"/>
    <row r="3870" s="195" customFormat="1"/>
    <row r="3871" s="195" customFormat="1"/>
    <row r="3872" s="195" customFormat="1"/>
    <row r="3873" s="195" customFormat="1"/>
    <row r="3874" s="195" customFormat="1"/>
    <row r="3875" s="195" customFormat="1"/>
    <row r="3876" s="195" customFormat="1"/>
    <row r="3877" s="195" customFormat="1"/>
    <row r="3878" s="195" customFormat="1"/>
    <row r="3879" s="195" customFormat="1"/>
    <row r="3880" s="195" customFormat="1"/>
    <row r="3881" s="195" customFormat="1"/>
    <row r="3882" s="195" customFormat="1"/>
    <row r="3883" s="195" customFormat="1"/>
    <row r="3884" s="195" customFormat="1"/>
    <row r="3885" s="195" customFormat="1"/>
    <row r="3886" s="195" customFormat="1"/>
    <row r="3887" s="195" customFormat="1"/>
    <row r="3888" s="195" customFormat="1"/>
    <row r="3889" s="195" customFormat="1"/>
    <row r="3890" s="195" customFormat="1"/>
    <row r="3891" s="195" customFormat="1"/>
    <row r="3892" s="195" customFormat="1"/>
    <row r="3893" s="195" customFormat="1"/>
    <row r="3894" s="195" customFormat="1"/>
    <row r="3895" s="195" customFormat="1"/>
    <row r="3896" s="195" customFormat="1"/>
    <row r="3897" s="195" customFormat="1"/>
    <row r="3898" s="195" customFormat="1"/>
    <row r="3899" s="195" customFormat="1"/>
    <row r="3900" s="195" customFormat="1"/>
    <row r="3901" s="195" customFormat="1"/>
    <row r="3902" s="195" customFormat="1"/>
    <row r="3903" s="195" customFormat="1"/>
    <row r="3904" s="195" customFormat="1"/>
    <row r="3905" s="195" customFormat="1"/>
    <row r="3906" s="195" customFormat="1"/>
    <row r="3907" s="195" customFormat="1"/>
    <row r="3908" s="195" customFormat="1"/>
    <row r="3909" s="195" customFormat="1"/>
    <row r="3910" s="195" customFormat="1"/>
    <row r="3911" s="195" customFormat="1"/>
    <row r="3912" s="195" customFormat="1"/>
    <row r="3913" s="195" customFormat="1"/>
    <row r="3914" s="195" customFormat="1"/>
    <row r="3915" s="195" customFormat="1"/>
    <row r="3916" s="195" customFormat="1"/>
    <row r="3917" s="195" customFormat="1"/>
    <row r="3918" s="195" customFormat="1"/>
    <row r="3919" s="195" customFormat="1"/>
    <row r="3920" s="195" customFormat="1"/>
    <row r="3921" s="195" customFormat="1"/>
    <row r="3922" s="195" customFormat="1"/>
    <row r="3923" s="195" customFormat="1"/>
    <row r="3924" s="195" customFormat="1"/>
    <row r="3925" s="195" customFormat="1"/>
    <row r="3926" s="195" customFormat="1"/>
    <row r="3927" s="195" customFormat="1"/>
    <row r="3928" s="195" customFormat="1"/>
    <row r="3929" s="195" customFormat="1"/>
    <row r="3930" s="195" customFormat="1"/>
    <row r="3931" s="195" customFormat="1"/>
    <row r="3932" s="195" customFormat="1"/>
    <row r="3933" s="195" customFormat="1"/>
    <row r="3934" s="195" customFormat="1"/>
    <row r="3935" s="195" customFormat="1"/>
    <row r="3936" s="195" customFormat="1"/>
    <row r="3937" s="195" customFormat="1"/>
    <row r="3938" s="195" customFormat="1"/>
    <row r="3939" s="195" customFormat="1"/>
    <row r="3940" s="195" customFormat="1"/>
    <row r="3941" s="195" customFormat="1"/>
    <row r="3942" s="195" customFormat="1"/>
    <row r="3943" s="195" customFormat="1"/>
    <row r="3944" s="195" customFormat="1"/>
    <row r="3945" s="195" customFormat="1"/>
    <row r="3946" s="195" customFormat="1"/>
    <row r="3947" s="195" customFormat="1"/>
    <row r="3948" s="195" customFormat="1"/>
    <row r="3949" s="195" customFormat="1"/>
    <row r="3950" s="195" customFormat="1"/>
    <row r="3951" s="195" customFormat="1"/>
    <row r="3952" s="195" customFormat="1"/>
    <row r="3953" s="195" customFormat="1"/>
    <row r="3954" s="195" customFormat="1"/>
    <row r="3955" s="195" customFormat="1"/>
    <row r="3956" s="195" customFormat="1"/>
    <row r="3957" s="195" customFormat="1"/>
    <row r="3958" s="195" customFormat="1"/>
    <row r="3959" s="195" customFormat="1"/>
    <row r="3960" s="195" customFormat="1"/>
    <row r="3961" s="195" customFormat="1"/>
    <row r="3962" s="195" customFormat="1"/>
    <row r="3963" s="195" customFormat="1"/>
    <row r="3964" s="195" customFormat="1"/>
    <row r="3965" s="195" customFormat="1"/>
    <row r="3966" s="195" customFormat="1"/>
    <row r="3967" s="195" customFormat="1"/>
    <row r="3968" s="195" customFormat="1"/>
    <row r="3969" s="195" customFormat="1"/>
    <row r="3970" s="195" customFormat="1"/>
    <row r="3971" s="195" customFormat="1"/>
    <row r="3972" s="195" customFormat="1"/>
    <row r="3973" s="195" customFormat="1"/>
    <row r="3974" s="195" customFormat="1"/>
    <row r="3975" s="195" customFormat="1"/>
    <row r="3976" s="195" customFormat="1"/>
    <row r="3977" s="195" customFormat="1"/>
    <row r="3978" s="195" customFormat="1"/>
    <row r="3979" s="195" customFormat="1"/>
    <row r="3980" s="195" customFormat="1"/>
    <row r="3981" s="195" customFormat="1"/>
    <row r="3982" s="195" customFormat="1"/>
    <row r="3983" s="195" customFormat="1"/>
    <row r="3984" s="195" customFormat="1"/>
    <row r="3985" s="195" customFormat="1"/>
    <row r="3986" s="195" customFormat="1"/>
    <row r="3987" s="195" customFormat="1"/>
    <row r="3988" s="195" customFormat="1"/>
    <row r="3989" s="195" customFormat="1"/>
    <row r="3990" s="195" customFormat="1"/>
    <row r="3991" s="195" customFormat="1"/>
    <row r="3992" s="195" customFormat="1"/>
    <row r="3993" s="195" customFormat="1"/>
    <row r="3994" s="195" customFormat="1"/>
    <row r="3995" s="195" customFormat="1"/>
    <row r="3996" s="195" customFormat="1"/>
    <row r="3997" s="195" customFormat="1"/>
    <row r="3998" s="195" customFormat="1"/>
    <row r="3999" s="195" customFormat="1"/>
    <row r="4000" s="195" customFormat="1"/>
    <row r="4001" s="195" customFormat="1"/>
    <row r="4002" s="195" customFormat="1"/>
    <row r="4003" s="195" customFormat="1"/>
    <row r="4004" s="195" customFormat="1"/>
    <row r="4005" s="195" customFormat="1"/>
    <row r="4006" s="195" customFormat="1"/>
    <row r="4007" s="195" customFormat="1"/>
    <row r="4008" s="195" customFormat="1"/>
    <row r="4009" s="195" customFormat="1"/>
    <row r="4010" s="195" customFormat="1"/>
    <row r="4011" s="195" customFormat="1"/>
    <row r="4012" s="195" customFormat="1"/>
    <row r="4013" s="195" customFormat="1"/>
    <row r="4014" s="195" customFormat="1"/>
    <row r="4015" s="195" customFormat="1"/>
    <row r="4016" s="195" customFormat="1"/>
    <row r="4017" s="195" customFormat="1"/>
    <row r="4018" s="195" customFormat="1"/>
    <row r="4019" s="195" customFormat="1"/>
    <row r="4020" s="195" customFormat="1"/>
    <row r="4021" s="195" customFormat="1"/>
    <row r="4022" s="195" customFormat="1"/>
    <row r="4023" s="195" customFormat="1"/>
    <row r="4024" s="195" customFormat="1"/>
    <row r="4025" s="195" customFormat="1"/>
    <row r="4026" s="195" customFormat="1"/>
    <row r="4027" s="195" customFormat="1"/>
    <row r="4028" s="195" customFormat="1"/>
    <row r="4029" s="195" customFormat="1"/>
    <row r="4030" s="195" customFormat="1"/>
    <row r="4031" s="195" customFormat="1"/>
    <row r="4032" s="195" customFormat="1"/>
    <row r="4033" s="195" customFormat="1"/>
    <row r="4034" s="195" customFormat="1"/>
    <row r="4035" s="195" customFormat="1"/>
    <row r="4036" s="195" customFormat="1"/>
    <row r="4037" s="195" customFormat="1"/>
    <row r="4038" s="195" customFormat="1"/>
    <row r="4039" s="195" customFormat="1"/>
    <row r="4040" s="195" customFormat="1"/>
    <row r="4041" s="195" customFormat="1"/>
    <row r="4042" s="195" customFormat="1"/>
    <row r="4043" s="195" customFormat="1"/>
    <row r="4044" s="195" customFormat="1"/>
    <row r="4045" s="195" customFormat="1"/>
    <row r="4046" s="195" customFormat="1"/>
    <row r="4047" s="195" customFormat="1"/>
    <row r="4048" s="195" customFormat="1"/>
    <row r="4049" s="195" customFormat="1"/>
    <row r="4050" s="195" customFormat="1"/>
    <row r="4051" s="195" customFormat="1"/>
    <row r="4052" s="195" customFormat="1"/>
    <row r="4053" s="195" customFormat="1"/>
    <row r="4054" s="195" customFormat="1"/>
    <row r="4055" s="195" customFormat="1"/>
    <row r="4056" s="195" customFormat="1"/>
    <row r="4057" s="195" customFormat="1"/>
    <row r="4058" s="195" customFormat="1"/>
    <row r="4059" s="195" customFormat="1"/>
    <row r="4060" s="195" customFormat="1"/>
    <row r="4061" s="195" customFormat="1"/>
    <row r="4062" s="195" customFormat="1"/>
    <row r="4063" s="195" customFormat="1"/>
    <row r="4064" s="195" customFormat="1"/>
    <row r="4065" s="195" customFormat="1"/>
    <row r="4066" s="195" customFormat="1"/>
    <row r="4067" s="195" customFormat="1"/>
    <row r="4068" s="195" customFormat="1"/>
    <row r="4069" s="195" customFormat="1"/>
    <row r="4070" s="195" customFormat="1"/>
    <row r="4071" s="195" customFormat="1"/>
    <row r="4072" s="195" customFormat="1"/>
    <row r="4073" s="195" customFormat="1"/>
    <row r="4074" s="195" customFormat="1"/>
    <row r="4075" s="195" customFormat="1"/>
    <row r="4076" s="195" customFormat="1"/>
    <row r="4077" s="195" customFormat="1"/>
    <row r="4078" s="195" customFormat="1"/>
    <row r="4079" s="195" customFormat="1"/>
    <row r="4080" s="195" customFormat="1"/>
    <row r="4081" s="195" customFormat="1"/>
    <row r="4082" s="195" customFormat="1"/>
    <row r="4083" s="195" customFormat="1"/>
    <row r="4084" s="195" customFormat="1"/>
    <row r="4085" s="195" customFormat="1"/>
    <row r="4086" s="195" customFormat="1"/>
    <row r="4087" s="195" customFormat="1"/>
    <row r="4088" s="195" customFormat="1"/>
    <row r="4089" s="195" customFormat="1"/>
    <row r="4090" s="195" customFormat="1"/>
    <row r="4091" s="195" customFormat="1"/>
    <row r="4092" s="195" customFormat="1"/>
    <row r="4093" s="195" customFormat="1"/>
    <row r="4094" s="195" customFormat="1"/>
    <row r="4095" s="195" customFormat="1"/>
    <row r="4096" s="195" customFormat="1"/>
    <row r="4097" s="195" customFormat="1"/>
    <row r="4098" s="195" customFormat="1"/>
    <row r="4099" s="195" customFormat="1"/>
    <row r="4100" s="195" customFormat="1"/>
    <row r="4101" s="195" customFormat="1"/>
    <row r="4102" s="195" customFormat="1"/>
    <row r="4103" s="195" customFormat="1"/>
    <row r="4104" s="195" customFormat="1"/>
    <row r="4105" s="195" customFormat="1"/>
    <row r="4106" s="195" customFormat="1"/>
    <row r="4107" s="195" customFormat="1"/>
    <row r="4108" s="195" customFormat="1"/>
    <row r="4109" s="195" customFormat="1"/>
    <row r="4110" s="195" customFormat="1"/>
    <row r="4111" s="195" customFormat="1"/>
    <row r="4112" s="195" customFormat="1"/>
    <row r="4113" s="195" customFormat="1"/>
    <row r="4114" s="195" customFormat="1"/>
    <row r="4115" s="195" customFormat="1"/>
    <row r="4116" s="195" customFormat="1"/>
    <row r="4117" s="195" customFormat="1"/>
    <row r="4118" s="195" customFormat="1"/>
    <row r="4119" s="195" customFormat="1"/>
    <row r="4120" s="195" customFormat="1"/>
    <row r="4121" s="195" customFormat="1"/>
    <row r="4122" s="195" customFormat="1"/>
    <row r="4123" s="195" customFormat="1"/>
    <row r="4124" s="195" customFormat="1"/>
    <row r="4125" s="195" customFormat="1"/>
    <row r="4126" s="195" customFormat="1"/>
    <row r="4127" s="195" customFormat="1"/>
    <row r="4128" s="195" customFormat="1"/>
    <row r="4129" s="195" customFormat="1"/>
    <row r="4130" s="195" customFormat="1"/>
    <row r="4131" s="195" customFormat="1"/>
    <row r="4132" s="195" customFormat="1"/>
    <row r="4133" s="195" customFormat="1"/>
    <row r="4134" s="195" customFormat="1"/>
    <row r="4135" s="195" customFormat="1"/>
    <row r="4136" s="195" customFormat="1"/>
    <row r="4137" s="195" customFormat="1"/>
    <row r="4138" s="195" customFormat="1"/>
    <row r="4139" s="195" customFormat="1"/>
    <row r="4140" s="195" customFormat="1"/>
    <row r="4141" s="195" customFormat="1"/>
    <row r="4142" s="195" customFormat="1"/>
    <row r="4143" s="195" customFormat="1"/>
    <row r="4144" s="195" customFormat="1"/>
    <row r="4145" s="195" customFormat="1"/>
    <row r="4146" s="195" customFormat="1"/>
    <row r="4147" s="195" customFormat="1"/>
    <row r="4148" s="195" customFormat="1"/>
    <row r="4149" s="195" customFormat="1"/>
    <row r="4150" s="195" customFormat="1"/>
    <row r="4151" s="195" customFormat="1"/>
    <row r="4152" s="195" customFormat="1"/>
    <row r="4153" s="195" customFormat="1"/>
    <row r="4154" s="195" customFormat="1"/>
    <row r="4155" s="195" customFormat="1"/>
    <row r="4156" s="195" customFormat="1"/>
    <row r="4157" s="195" customFormat="1"/>
    <row r="4158" s="195" customFormat="1"/>
    <row r="4159" s="195" customFormat="1"/>
    <row r="4160" s="195" customFormat="1"/>
    <row r="4161" s="195" customFormat="1"/>
    <row r="4162" s="195" customFormat="1"/>
    <row r="4163" s="195" customFormat="1"/>
    <row r="4164" s="195" customFormat="1"/>
    <row r="4165" s="195" customFormat="1"/>
    <row r="4166" s="195" customFormat="1"/>
    <row r="4167" s="195" customFormat="1"/>
    <row r="4168" s="195" customFormat="1"/>
    <row r="4169" s="195" customFormat="1"/>
    <row r="4170" s="195" customFormat="1"/>
    <row r="4171" s="195" customFormat="1"/>
    <row r="4172" s="195" customFormat="1"/>
    <row r="4173" s="195" customFormat="1"/>
    <row r="4174" s="195" customFormat="1"/>
    <row r="4175" s="195" customFormat="1"/>
    <row r="4176" s="195" customFormat="1"/>
    <row r="4177" s="195" customFormat="1"/>
    <row r="4178" s="195" customFormat="1"/>
    <row r="4179" s="195" customFormat="1"/>
    <row r="4180" s="195" customFormat="1"/>
    <row r="4181" s="195" customFormat="1"/>
    <row r="4182" s="195" customFormat="1"/>
    <row r="4183" s="195" customFormat="1"/>
    <row r="4184" s="195" customFormat="1"/>
    <row r="4185" s="195" customFormat="1"/>
    <row r="4186" s="195" customFormat="1"/>
    <row r="4187" s="195" customFormat="1"/>
    <row r="4188" s="195" customFormat="1"/>
    <row r="4189" s="195" customFormat="1"/>
    <row r="4190" s="195" customFormat="1"/>
    <row r="4191" s="195" customFormat="1"/>
    <row r="4192" s="195" customFormat="1"/>
    <row r="4193" s="195" customFormat="1"/>
    <row r="4194" s="195" customFormat="1"/>
    <row r="4195" s="195" customFormat="1"/>
    <row r="4196" s="195" customFormat="1"/>
    <row r="4197" s="195" customFormat="1"/>
    <row r="4198" s="195" customFormat="1"/>
    <row r="4199" s="195" customFormat="1"/>
    <row r="4200" s="195" customFormat="1"/>
    <row r="4201" s="195" customFormat="1"/>
    <row r="4202" s="195" customFormat="1"/>
    <row r="4203" s="195" customFormat="1"/>
    <row r="4204" s="195" customFormat="1"/>
    <row r="4205" s="195" customFormat="1"/>
    <row r="4206" s="195" customFormat="1"/>
    <row r="4207" s="195" customFormat="1"/>
    <row r="4208" s="195" customFormat="1"/>
    <row r="4209" s="195" customFormat="1"/>
    <row r="4210" s="195" customFormat="1"/>
    <row r="4211" s="195" customFormat="1"/>
    <row r="4212" s="195" customFormat="1"/>
    <row r="4213" s="195" customFormat="1"/>
    <row r="4214" s="195" customFormat="1"/>
    <row r="4215" s="195" customFormat="1"/>
    <row r="4216" s="195" customFormat="1"/>
    <row r="4217" s="195" customFormat="1"/>
    <row r="4218" s="195" customFormat="1"/>
    <row r="4219" s="195" customFormat="1"/>
    <row r="4220" s="195" customFormat="1"/>
    <row r="4221" s="195" customFormat="1"/>
    <row r="4222" s="195" customFormat="1"/>
    <row r="4223" s="195" customFormat="1"/>
    <row r="4224" s="195" customFormat="1"/>
    <row r="4225" s="195" customFormat="1"/>
    <row r="4226" s="195" customFormat="1"/>
    <row r="4227" s="195" customFormat="1"/>
    <row r="4228" s="195" customFormat="1"/>
    <row r="4229" s="195" customFormat="1"/>
    <row r="4230" s="195" customFormat="1"/>
    <row r="4231" s="195" customFormat="1"/>
    <row r="4232" s="195" customFormat="1"/>
    <row r="4233" s="195" customFormat="1"/>
    <row r="4234" s="195" customFormat="1"/>
    <row r="4235" s="195" customFormat="1"/>
    <row r="4236" s="195" customFormat="1"/>
    <row r="4237" s="195" customFormat="1"/>
    <row r="4238" s="195" customFormat="1"/>
    <row r="4239" s="195" customFormat="1"/>
    <row r="4240" s="195" customFormat="1"/>
    <row r="4241" s="195" customFormat="1"/>
    <row r="4242" s="195" customFormat="1"/>
    <row r="4243" s="195" customFormat="1"/>
    <row r="4244" s="195" customFormat="1"/>
    <row r="4245" s="195" customFormat="1"/>
    <row r="4246" s="195" customFormat="1"/>
    <row r="4247" s="195" customFormat="1"/>
    <row r="4248" s="195" customFormat="1"/>
    <row r="4249" s="195" customFormat="1"/>
    <row r="4250" s="195" customFormat="1"/>
    <row r="4251" s="195" customFormat="1"/>
    <row r="4252" s="195" customFormat="1"/>
    <row r="4253" s="195" customFormat="1"/>
    <row r="4254" s="195" customFormat="1"/>
    <row r="4255" s="195" customFormat="1"/>
    <row r="4256" s="195" customFormat="1"/>
    <row r="4257" s="195" customFormat="1"/>
    <row r="4258" s="195" customFormat="1"/>
    <row r="4259" s="195" customFormat="1"/>
    <row r="4260" s="195" customFormat="1"/>
    <row r="4261" s="195" customFormat="1"/>
    <row r="4262" s="195" customFormat="1"/>
    <row r="4263" s="195" customFormat="1"/>
    <row r="4264" s="195" customFormat="1"/>
    <row r="4265" s="195" customFormat="1"/>
    <row r="4266" s="195" customFormat="1"/>
    <row r="4267" s="195" customFormat="1"/>
    <row r="4268" s="195" customFormat="1"/>
    <row r="4269" s="195" customFormat="1"/>
    <row r="4270" s="195" customFormat="1"/>
    <row r="4271" s="195" customFormat="1"/>
    <row r="4272" s="195" customFormat="1"/>
    <row r="4273" s="195" customFormat="1"/>
    <row r="4274" s="195" customFormat="1"/>
    <row r="4275" s="195" customFormat="1"/>
    <row r="4276" s="195" customFormat="1"/>
    <row r="4277" s="195" customFormat="1"/>
    <row r="4278" s="195" customFormat="1"/>
    <row r="4279" s="195" customFormat="1"/>
    <row r="4280" s="195" customFormat="1"/>
    <row r="4281" s="195" customFormat="1"/>
    <row r="4282" s="195" customFormat="1"/>
    <row r="4283" s="195" customFormat="1"/>
    <row r="4284" s="195" customFormat="1"/>
    <row r="4285" s="195" customFormat="1"/>
    <row r="4286" s="195" customFormat="1"/>
    <row r="4287" s="195" customFormat="1"/>
    <row r="4288" s="195" customFormat="1"/>
    <row r="4289" s="195" customFormat="1"/>
    <row r="4290" s="195" customFormat="1"/>
    <row r="4291" s="195" customFormat="1"/>
    <row r="4292" s="195" customFormat="1"/>
    <row r="4293" s="195" customFormat="1"/>
    <row r="4294" s="195" customFormat="1"/>
    <row r="4295" s="195" customFormat="1"/>
    <row r="4296" s="195" customFormat="1"/>
    <row r="4297" s="195" customFormat="1"/>
    <row r="4298" s="195" customFormat="1"/>
    <row r="4299" s="195" customFormat="1"/>
    <row r="4300" s="195" customFormat="1"/>
    <row r="4301" s="195" customFormat="1"/>
    <row r="4302" s="195" customFormat="1"/>
    <row r="4303" s="195" customFormat="1"/>
    <row r="4304" s="195" customFormat="1"/>
    <row r="4305" s="195" customFormat="1"/>
    <row r="4306" s="195" customFormat="1"/>
    <row r="4307" s="195" customFormat="1"/>
    <row r="4308" s="195" customFormat="1"/>
    <row r="4309" s="195" customFormat="1"/>
    <row r="4310" s="195" customFormat="1"/>
    <row r="4311" s="195" customFormat="1"/>
    <row r="4312" s="195" customFormat="1"/>
    <row r="4313" s="195" customFormat="1"/>
    <row r="4314" s="195" customFormat="1"/>
    <row r="4315" s="195" customFormat="1"/>
    <row r="4316" s="195" customFormat="1"/>
    <row r="4317" s="195" customFormat="1"/>
    <row r="4318" s="195" customFormat="1"/>
    <row r="4319" s="195" customFormat="1"/>
    <row r="4320" s="195" customFormat="1"/>
    <row r="4321" s="195" customFormat="1"/>
    <row r="4322" s="195" customFormat="1"/>
    <row r="4323" s="195" customFormat="1"/>
    <row r="4324" s="195" customFormat="1"/>
    <row r="4325" s="195" customFormat="1"/>
    <row r="4326" s="195" customFormat="1"/>
    <row r="4327" s="195" customFormat="1"/>
    <row r="4328" s="195" customFormat="1"/>
    <row r="4329" s="195" customFormat="1"/>
    <row r="4330" s="195" customFormat="1"/>
    <row r="4331" s="195" customFormat="1"/>
    <row r="4332" s="195" customFormat="1"/>
    <row r="4333" s="195" customFormat="1"/>
    <row r="4334" s="195" customFormat="1"/>
    <row r="4335" s="195" customFormat="1"/>
    <row r="4336" s="195" customFormat="1"/>
    <row r="4337" s="195" customFormat="1"/>
    <row r="4338" s="195" customFormat="1"/>
    <row r="4339" s="195" customFormat="1"/>
    <row r="4340" s="195" customFormat="1"/>
    <row r="4341" s="195" customFormat="1"/>
    <row r="4342" s="195" customFormat="1"/>
    <row r="4343" s="195" customFormat="1"/>
    <row r="4344" s="195" customFormat="1"/>
    <row r="4345" s="195" customFormat="1"/>
    <row r="4346" s="195" customFormat="1"/>
    <row r="4347" s="195" customFormat="1"/>
    <row r="4348" s="195" customFormat="1"/>
    <row r="4349" s="195" customFormat="1"/>
    <row r="4350" s="195" customFormat="1"/>
    <row r="4351" s="195" customFormat="1"/>
    <row r="4352" s="195" customFormat="1"/>
    <row r="4353" s="195" customFormat="1"/>
    <row r="4354" s="195" customFormat="1"/>
    <row r="4355" s="195" customFormat="1"/>
    <row r="4356" s="195" customFormat="1"/>
    <row r="4357" s="195" customFormat="1"/>
    <row r="4358" s="195" customFormat="1"/>
    <row r="4359" s="195" customFormat="1"/>
    <row r="4360" s="195" customFormat="1"/>
    <row r="4361" s="195" customFormat="1"/>
    <row r="4362" s="195" customFormat="1"/>
    <row r="4363" s="195" customFormat="1"/>
    <row r="4364" s="195" customFormat="1"/>
    <row r="4365" s="195" customFormat="1"/>
    <row r="4366" s="195" customFormat="1"/>
    <row r="4367" s="195" customFormat="1"/>
    <row r="4368" s="195" customFormat="1"/>
    <row r="4369" s="195" customFormat="1"/>
    <row r="4370" s="195" customFormat="1"/>
    <row r="4371" s="195" customFormat="1"/>
    <row r="4372" s="195" customFormat="1"/>
    <row r="4373" s="195" customFormat="1"/>
    <row r="4374" s="195" customFormat="1"/>
    <row r="4375" s="195" customFormat="1"/>
    <row r="4376" s="195" customFormat="1"/>
    <row r="4377" s="195" customFormat="1"/>
    <row r="4378" s="195" customFormat="1"/>
    <row r="4379" s="195" customFormat="1"/>
    <row r="4380" s="195" customFormat="1"/>
    <row r="4381" s="195" customFormat="1"/>
    <row r="4382" s="195" customFormat="1"/>
    <row r="4383" s="195" customFormat="1"/>
    <row r="4384" s="195" customFormat="1"/>
    <row r="4385" s="195" customFormat="1"/>
    <row r="4386" s="195" customFormat="1"/>
    <row r="4387" s="195" customFormat="1"/>
    <row r="4388" s="195" customFormat="1"/>
    <row r="4389" s="195" customFormat="1"/>
    <row r="4390" s="195" customFormat="1"/>
    <row r="4391" s="195" customFormat="1"/>
    <row r="4392" s="195" customFormat="1"/>
    <row r="4393" s="195" customFormat="1"/>
    <row r="4394" s="195" customFormat="1"/>
    <row r="4395" s="195" customFormat="1"/>
    <row r="4396" s="195" customFormat="1"/>
    <row r="4397" s="195" customFormat="1"/>
    <row r="4398" s="195" customFormat="1"/>
    <row r="4399" s="195" customFormat="1"/>
    <row r="4400" s="195" customFormat="1"/>
    <row r="4401" s="195" customFormat="1"/>
    <row r="4402" s="195" customFormat="1"/>
    <row r="4403" s="195" customFormat="1"/>
    <row r="4404" s="195" customFormat="1"/>
    <row r="4405" s="195" customFormat="1"/>
    <row r="4406" s="195" customFormat="1"/>
    <row r="4407" s="195" customFormat="1"/>
    <row r="4408" s="195" customFormat="1"/>
    <row r="4409" s="195" customFormat="1"/>
    <row r="4410" s="195" customFormat="1"/>
    <row r="4411" s="195" customFormat="1"/>
    <row r="4412" s="195" customFormat="1"/>
    <row r="4413" s="195" customFormat="1"/>
    <row r="4414" s="195" customFormat="1"/>
    <row r="4415" s="195" customFormat="1"/>
    <row r="4416" s="195" customFormat="1"/>
    <row r="4417" s="195" customFormat="1"/>
    <row r="4418" s="195" customFormat="1"/>
    <row r="4419" s="195" customFormat="1"/>
    <row r="4420" s="195" customFormat="1"/>
    <row r="4421" s="195" customFormat="1"/>
    <row r="4422" s="195" customFormat="1"/>
    <row r="4423" s="195" customFormat="1"/>
    <row r="4424" s="195" customFormat="1"/>
    <row r="4425" s="195" customFormat="1"/>
    <row r="4426" s="195" customFormat="1"/>
    <row r="4427" s="195" customFormat="1"/>
    <row r="4428" s="195" customFormat="1"/>
    <row r="4429" s="195" customFormat="1"/>
    <row r="4430" s="195" customFormat="1"/>
    <row r="4431" s="195" customFormat="1"/>
    <row r="4432" s="195" customFormat="1"/>
    <row r="4433" s="195" customFormat="1"/>
    <row r="4434" s="195" customFormat="1"/>
    <row r="4435" s="195" customFormat="1"/>
    <row r="4436" s="195" customFormat="1"/>
    <row r="4437" s="195" customFormat="1"/>
    <row r="4438" s="195" customFormat="1"/>
    <row r="4439" s="195" customFormat="1"/>
    <row r="4440" s="195" customFormat="1"/>
    <row r="4441" s="195" customFormat="1"/>
    <row r="4442" s="195" customFormat="1"/>
    <row r="4443" s="195" customFormat="1"/>
    <row r="4444" s="195" customFormat="1"/>
    <row r="4445" s="195" customFormat="1"/>
    <row r="4446" s="195" customFormat="1"/>
    <row r="4447" s="195" customFormat="1"/>
    <row r="4448" s="195" customFormat="1"/>
    <row r="4449" s="195" customFormat="1"/>
    <row r="4450" s="195" customFormat="1"/>
    <row r="4451" s="195" customFormat="1"/>
    <row r="4452" s="195" customFormat="1"/>
    <row r="4453" s="195" customFormat="1"/>
    <row r="4454" s="195" customFormat="1"/>
    <row r="4455" s="195" customFormat="1"/>
    <row r="4456" s="195" customFormat="1"/>
    <row r="4457" s="195" customFormat="1"/>
    <row r="4458" s="195" customFormat="1"/>
    <row r="4459" s="195" customFormat="1"/>
    <row r="4460" s="195" customFormat="1"/>
    <row r="4461" s="195" customFormat="1"/>
    <row r="4462" s="195" customFormat="1"/>
    <row r="4463" s="195" customFormat="1"/>
    <row r="4464" s="195" customFormat="1"/>
    <row r="4465" s="195" customFormat="1"/>
    <row r="4466" s="195" customFormat="1"/>
    <row r="4467" s="195" customFormat="1"/>
    <row r="4468" s="195" customFormat="1"/>
    <row r="4469" s="195" customFormat="1"/>
    <row r="4470" s="195" customFormat="1"/>
    <row r="4471" s="195" customFormat="1"/>
    <row r="4472" s="195" customFormat="1"/>
    <row r="4473" s="195" customFormat="1"/>
    <row r="4474" s="195" customFormat="1"/>
    <row r="4475" s="195" customFormat="1"/>
    <row r="4476" s="195" customFormat="1"/>
    <row r="4477" s="195" customFormat="1"/>
    <row r="4478" s="195" customFormat="1"/>
    <row r="4479" s="195" customFormat="1"/>
    <row r="4480" s="195" customFormat="1"/>
    <row r="4481" s="195" customFormat="1"/>
    <row r="4482" s="195" customFormat="1"/>
    <row r="4483" s="195" customFormat="1"/>
    <row r="4484" s="195" customFormat="1"/>
    <row r="4485" s="195" customFormat="1"/>
    <row r="4486" s="195" customFormat="1"/>
    <row r="4487" s="195" customFormat="1"/>
    <row r="4488" s="195" customFormat="1"/>
    <row r="4489" s="195" customFormat="1"/>
    <row r="4490" s="195" customFormat="1"/>
    <row r="4491" s="195" customFormat="1"/>
    <row r="4492" s="195" customFormat="1"/>
    <row r="4493" s="195" customFormat="1"/>
    <row r="4494" s="195" customFormat="1"/>
    <row r="4495" s="195" customFormat="1"/>
    <row r="4496" s="195" customFormat="1"/>
    <row r="4497" s="195" customFormat="1"/>
    <row r="4498" s="195" customFormat="1"/>
    <row r="4499" s="195" customFormat="1"/>
    <row r="4500" s="195" customFormat="1"/>
    <row r="4501" s="195" customFormat="1"/>
    <row r="4502" s="195" customFormat="1"/>
    <row r="4503" s="195" customFormat="1"/>
    <row r="4504" s="195" customFormat="1"/>
    <row r="4505" s="195" customFormat="1"/>
    <row r="4506" s="195" customFormat="1"/>
    <row r="4507" s="195" customFormat="1"/>
    <row r="4508" s="195" customFormat="1"/>
    <row r="4509" s="195" customFormat="1"/>
    <row r="4510" s="195" customFormat="1"/>
    <row r="4511" s="195" customFormat="1"/>
    <row r="4512" s="195" customFormat="1"/>
    <row r="4513" s="195" customFormat="1"/>
    <row r="4514" s="195" customFormat="1"/>
    <row r="4515" s="195" customFormat="1"/>
    <row r="4516" s="195" customFormat="1"/>
    <row r="4517" s="195" customFormat="1"/>
    <row r="4518" s="195" customFormat="1"/>
    <row r="4519" s="195" customFormat="1"/>
    <row r="4520" s="195" customFormat="1"/>
    <row r="4521" s="195" customFormat="1"/>
    <row r="4522" s="195" customFormat="1"/>
    <row r="4523" s="195" customFormat="1"/>
    <row r="4524" s="195" customFormat="1"/>
    <row r="4525" s="195" customFormat="1"/>
    <row r="4526" s="195" customFormat="1"/>
    <row r="4527" s="195" customFormat="1"/>
    <row r="4528" s="195" customFormat="1"/>
    <row r="4529" s="195" customFormat="1"/>
    <row r="4530" s="195" customFormat="1"/>
    <row r="4531" s="195" customFormat="1"/>
    <row r="4532" s="195" customFormat="1"/>
    <row r="4533" s="195" customFormat="1"/>
    <row r="4534" s="195" customFormat="1"/>
    <row r="4535" s="195" customFormat="1"/>
    <row r="4536" s="195" customFormat="1"/>
    <row r="4537" s="195" customFormat="1"/>
    <row r="4538" s="195" customFormat="1"/>
    <row r="4539" s="195" customFormat="1"/>
    <row r="4540" s="195" customFormat="1"/>
    <row r="4541" s="195" customFormat="1"/>
    <row r="4542" s="195" customFormat="1"/>
    <row r="4543" s="195" customFormat="1"/>
    <row r="4544" s="195" customFormat="1"/>
    <row r="4545" s="195" customFormat="1"/>
    <row r="4546" s="195" customFormat="1"/>
    <row r="4547" s="195" customFormat="1"/>
    <row r="4548" s="195" customFormat="1"/>
    <row r="4549" s="195" customFormat="1"/>
    <row r="4550" s="195" customFormat="1"/>
    <row r="4551" s="195" customFormat="1"/>
    <row r="4552" s="195" customFormat="1"/>
    <row r="4553" s="195" customFormat="1"/>
    <row r="4554" s="195" customFormat="1"/>
    <row r="4555" s="195" customFormat="1"/>
    <row r="4556" s="195" customFormat="1"/>
    <row r="4557" s="195" customFormat="1"/>
    <row r="4558" s="195" customFormat="1"/>
    <row r="4559" s="195" customFormat="1"/>
    <row r="4560" s="195" customFormat="1"/>
    <row r="4561" s="195" customFormat="1"/>
    <row r="4562" s="195" customFormat="1"/>
    <row r="4563" s="195" customFormat="1"/>
    <row r="4564" s="195" customFormat="1"/>
    <row r="4565" s="195" customFormat="1"/>
    <row r="4566" s="195" customFormat="1"/>
    <row r="4567" s="195" customFormat="1"/>
    <row r="4568" s="195" customFormat="1"/>
    <row r="4569" s="195" customFormat="1"/>
    <row r="4570" s="195" customFormat="1"/>
    <row r="4571" s="195" customFormat="1"/>
    <row r="4572" s="195" customFormat="1"/>
    <row r="4573" s="195" customFormat="1"/>
    <row r="4574" s="195" customFormat="1"/>
    <row r="4575" s="195" customFormat="1"/>
    <row r="4576" s="195" customFormat="1"/>
    <row r="4577" s="195" customFormat="1"/>
    <row r="4578" s="195" customFormat="1"/>
    <row r="4579" s="195" customFormat="1"/>
    <row r="4580" s="195" customFormat="1"/>
    <row r="4581" s="195" customFormat="1"/>
    <row r="4582" s="195" customFormat="1"/>
    <row r="4583" s="195" customFormat="1"/>
    <row r="4584" s="195" customFormat="1"/>
    <row r="4585" s="195" customFormat="1"/>
    <row r="4586" s="195" customFormat="1"/>
    <row r="4587" s="195" customFormat="1"/>
    <row r="4588" s="195" customFormat="1"/>
    <row r="4589" s="195" customFormat="1"/>
    <row r="4590" s="195" customFormat="1"/>
    <row r="4591" s="195" customFormat="1"/>
    <row r="4592" s="195" customFormat="1"/>
    <row r="4593" s="195" customFormat="1"/>
    <row r="4594" s="195" customFormat="1"/>
    <row r="4595" s="195" customFormat="1"/>
    <row r="4596" s="195" customFormat="1"/>
    <row r="4597" s="195" customFormat="1"/>
    <row r="4598" s="195" customFormat="1"/>
    <row r="4599" s="195" customFormat="1"/>
    <row r="4600" s="195" customFormat="1"/>
    <row r="4601" s="195" customFormat="1"/>
    <row r="4602" s="195" customFormat="1"/>
    <row r="4603" s="195" customFormat="1"/>
    <row r="4604" s="195" customFormat="1"/>
    <row r="4605" s="195" customFormat="1"/>
    <row r="4606" s="195" customFormat="1"/>
    <row r="4607" s="195" customFormat="1"/>
    <row r="4608" s="195" customFormat="1"/>
    <row r="4609" s="195" customFormat="1"/>
    <row r="4610" s="195" customFormat="1"/>
    <row r="4611" s="195" customFormat="1"/>
    <row r="4612" s="195" customFormat="1"/>
    <row r="4613" s="195" customFormat="1"/>
    <row r="4614" s="195" customFormat="1"/>
    <row r="4615" s="195" customFormat="1"/>
    <row r="4616" s="195" customFormat="1"/>
    <row r="4617" s="195" customFormat="1"/>
    <row r="4618" s="195" customFormat="1"/>
    <row r="4619" s="195" customFormat="1"/>
    <row r="4620" s="195" customFormat="1"/>
    <row r="4621" s="195" customFormat="1"/>
    <row r="4622" s="195" customFormat="1"/>
    <row r="4623" s="195" customFormat="1"/>
    <row r="4624" s="195" customFormat="1"/>
    <row r="4625" s="195" customFormat="1"/>
    <row r="4626" s="195" customFormat="1"/>
    <row r="4627" s="195" customFormat="1"/>
    <row r="4628" s="195" customFormat="1"/>
    <row r="4629" s="195" customFormat="1"/>
    <row r="4630" s="195" customFormat="1"/>
    <row r="4631" s="195" customFormat="1"/>
    <row r="4632" s="195" customFormat="1"/>
    <row r="4633" s="195" customFormat="1"/>
    <row r="4634" s="195" customFormat="1"/>
    <row r="4635" s="195" customFormat="1"/>
    <row r="4636" s="195" customFormat="1"/>
    <row r="4637" s="195" customFormat="1"/>
    <row r="4638" s="195" customFormat="1"/>
    <row r="4639" s="195" customFormat="1"/>
    <row r="4640" s="195" customFormat="1"/>
    <row r="4641" s="195" customFormat="1"/>
    <row r="4642" s="195" customFormat="1"/>
    <row r="4643" s="195" customFormat="1"/>
    <row r="4644" s="195" customFormat="1"/>
    <row r="4645" s="195" customFormat="1"/>
    <row r="4646" s="195" customFormat="1"/>
    <row r="4647" s="195" customFormat="1"/>
    <row r="4648" s="195" customFormat="1"/>
    <row r="4649" s="195" customFormat="1"/>
    <row r="4650" s="195" customFormat="1"/>
    <row r="4651" s="195" customFormat="1"/>
    <row r="4652" s="195" customFormat="1"/>
    <row r="4653" s="195" customFormat="1"/>
    <row r="4654" s="195" customFormat="1"/>
    <row r="4655" s="195" customFormat="1"/>
    <row r="4656" s="195" customFormat="1"/>
    <row r="4657" s="195" customFormat="1"/>
    <row r="4658" s="195" customFormat="1"/>
    <row r="4659" s="195" customFormat="1"/>
    <row r="4660" s="195" customFormat="1"/>
    <row r="4661" s="195" customFormat="1"/>
    <row r="4662" s="195" customFormat="1"/>
    <row r="4663" s="195" customFormat="1"/>
    <row r="4664" s="195" customFormat="1"/>
    <row r="4665" s="195" customFormat="1"/>
    <row r="4666" s="195" customFormat="1"/>
    <row r="4667" s="195" customFormat="1"/>
    <row r="4668" s="195" customFormat="1"/>
    <row r="4669" s="195" customFormat="1"/>
    <row r="4670" s="195" customFormat="1"/>
    <row r="4671" s="195" customFormat="1"/>
    <row r="4672" s="195" customFormat="1"/>
    <row r="4673" s="195" customFormat="1"/>
    <row r="4674" s="195" customFormat="1"/>
    <row r="4675" s="195" customFormat="1"/>
    <row r="4676" s="195" customFormat="1"/>
    <row r="4677" s="195" customFormat="1"/>
    <row r="4678" s="195" customFormat="1"/>
    <row r="4679" s="195" customFormat="1"/>
    <row r="4680" s="195" customFormat="1"/>
    <row r="4681" s="195" customFormat="1"/>
    <row r="4682" s="195" customFormat="1"/>
    <row r="4683" s="195" customFormat="1"/>
    <row r="4684" s="195" customFormat="1"/>
    <row r="4685" s="195" customFormat="1"/>
    <row r="4686" s="195" customFormat="1"/>
    <row r="4687" s="195" customFormat="1"/>
    <row r="4688" s="195" customFormat="1"/>
    <row r="4689" s="195" customFormat="1"/>
    <row r="4690" s="195" customFormat="1"/>
    <row r="4691" s="195" customFormat="1"/>
    <row r="4692" s="195" customFormat="1"/>
    <row r="4693" s="195" customFormat="1"/>
    <row r="4694" s="195" customFormat="1"/>
    <row r="4695" s="195" customFormat="1"/>
    <row r="4696" s="195" customFormat="1"/>
    <row r="4697" s="195" customFormat="1"/>
    <row r="4698" s="195" customFormat="1"/>
    <row r="4699" s="195" customFormat="1"/>
    <row r="4700" s="195" customFormat="1"/>
    <row r="4701" s="195" customFormat="1"/>
    <row r="4702" s="195" customFormat="1"/>
    <row r="4703" s="195" customFormat="1"/>
    <row r="4704" s="195" customFormat="1"/>
    <row r="4705" s="195" customFormat="1"/>
    <row r="4706" s="195" customFormat="1"/>
    <row r="4707" s="195" customFormat="1"/>
    <row r="4708" s="195" customFormat="1"/>
    <row r="4709" s="195" customFormat="1"/>
    <row r="4710" s="195" customFormat="1"/>
    <row r="4711" s="195" customFormat="1"/>
    <row r="4712" s="195" customFormat="1"/>
    <row r="4713" s="195" customFormat="1"/>
    <row r="4714" s="195" customFormat="1"/>
    <row r="4715" s="195" customFormat="1"/>
    <row r="4716" s="195" customFormat="1"/>
    <row r="4717" s="195" customFormat="1"/>
    <row r="4718" s="195" customFormat="1"/>
    <row r="4719" s="195" customFormat="1"/>
    <row r="4720" s="195" customFormat="1"/>
    <row r="4721" s="195" customFormat="1"/>
    <row r="4722" s="195" customFormat="1"/>
    <row r="4723" s="195" customFormat="1"/>
    <row r="4724" s="195" customFormat="1"/>
    <row r="4725" s="195" customFormat="1"/>
    <row r="4726" s="195" customFormat="1"/>
    <row r="4727" s="195" customFormat="1"/>
    <row r="4728" s="195" customFormat="1"/>
    <row r="4729" s="195" customFormat="1"/>
    <row r="4730" s="195" customFormat="1"/>
    <row r="4731" s="195" customFormat="1"/>
    <row r="4732" s="195" customFormat="1"/>
    <row r="4733" s="195" customFormat="1"/>
    <row r="4734" s="195" customFormat="1"/>
    <row r="4735" s="195" customFormat="1"/>
    <row r="4736" s="195" customFormat="1"/>
    <row r="4737" s="195" customFormat="1"/>
    <row r="4738" s="195" customFormat="1"/>
    <row r="4739" s="195" customFormat="1"/>
    <row r="4740" s="195" customFormat="1"/>
    <row r="4741" s="195" customFormat="1"/>
    <row r="4742" s="195" customFormat="1"/>
    <row r="4743" s="195" customFormat="1"/>
    <row r="4744" s="195" customFormat="1"/>
    <row r="4745" s="195" customFormat="1"/>
    <row r="4746" s="195" customFormat="1"/>
    <row r="4747" s="195" customFormat="1"/>
    <row r="4748" s="195" customFormat="1"/>
    <row r="4749" s="195" customFormat="1"/>
    <row r="4750" s="195" customFormat="1"/>
    <row r="4751" s="195" customFormat="1"/>
    <row r="4752" s="195" customFormat="1"/>
    <row r="4753" s="195" customFormat="1"/>
    <row r="4754" s="195" customFormat="1"/>
    <row r="4755" s="195" customFormat="1"/>
    <row r="4756" s="195" customFormat="1"/>
    <row r="4757" s="195" customFormat="1"/>
    <row r="4758" s="195" customFormat="1"/>
    <row r="4759" s="195" customFormat="1"/>
    <row r="4760" s="195" customFormat="1"/>
    <row r="4761" s="195" customFormat="1"/>
    <row r="4762" s="195" customFormat="1"/>
    <row r="4763" s="195" customFormat="1"/>
    <row r="4764" s="195" customFormat="1"/>
    <row r="4765" s="195" customFormat="1"/>
    <row r="4766" s="195" customFormat="1"/>
    <row r="4767" s="195" customFormat="1"/>
    <row r="4768" s="195" customFormat="1"/>
    <row r="4769" s="195" customFormat="1"/>
    <row r="4770" s="195" customFormat="1"/>
    <row r="4771" s="195" customFormat="1"/>
    <row r="4772" s="195" customFormat="1"/>
    <row r="4773" s="195" customFormat="1"/>
    <row r="4774" s="195" customFormat="1"/>
    <row r="4775" s="195" customFormat="1"/>
    <row r="4776" s="195" customFormat="1"/>
    <row r="4777" s="195" customFormat="1"/>
    <row r="4778" s="195" customFormat="1"/>
    <row r="4779" s="195" customFormat="1"/>
    <row r="4780" s="195" customFormat="1"/>
    <row r="4781" s="195" customFormat="1"/>
    <row r="4782" s="195" customFormat="1"/>
    <row r="4783" s="195" customFormat="1"/>
    <row r="4784" s="195" customFormat="1"/>
    <row r="4785" s="195" customFormat="1"/>
    <row r="4786" s="195" customFormat="1"/>
    <row r="4787" s="195" customFormat="1"/>
    <row r="4788" s="195" customFormat="1"/>
    <row r="4789" s="195" customFormat="1"/>
    <row r="4790" s="195" customFormat="1"/>
    <row r="4791" s="195" customFormat="1"/>
    <row r="4792" s="195" customFormat="1"/>
    <row r="4793" s="195" customFormat="1"/>
    <row r="4794" s="195" customFormat="1"/>
    <row r="4795" s="195" customFormat="1"/>
    <row r="4796" s="195" customFormat="1"/>
    <row r="4797" s="195" customFormat="1"/>
    <row r="4798" s="195" customFormat="1"/>
    <row r="4799" s="195" customFormat="1"/>
    <row r="4800" s="195" customFormat="1"/>
    <row r="4801" s="195" customFormat="1"/>
    <row r="4802" s="195" customFormat="1"/>
    <row r="4803" s="195" customFormat="1"/>
    <row r="4804" s="195" customFormat="1"/>
    <row r="4805" s="195" customFormat="1"/>
    <row r="4806" s="195" customFormat="1"/>
    <row r="4807" s="195" customFormat="1"/>
    <row r="4808" s="195" customFormat="1"/>
    <row r="4809" s="195" customFormat="1"/>
    <row r="4810" s="195" customFormat="1"/>
    <row r="4811" s="195" customFormat="1"/>
    <row r="4812" s="195" customFormat="1"/>
    <row r="4813" s="195" customFormat="1"/>
    <row r="4814" s="195" customFormat="1"/>
    <row r="4815" s="195" customFormat="1"/>
    <row r="4816" s="195" customFormat="1"/>
    <row r="4817" s="195" customFormat="1"/>
    <row r="4818" s="195" customFormat="1"/>
    <row r="4819" s="195" customFormat="1"/>
    <row r="4820" s="195" customFormat="1"/>
    <row r="4821" s="195" customFormat="1"/>
    <row r="4822" s="195" customFormat="1"/>
    <row r="4823" s="195" customFormat="1"/>
    <row r="4824" s="195" customFormat="1"/>
    <row r="4825" s="195" customFormat="1"/>
    <row r="4826" s="195" customFormat="1"/>
    <row r="4827" s="195" customFormat="1"/>
    <row r="4828" s="195" customFormat="1"/>
    <row r="4829" s="195" customFormat="1"/>
    <row r="4830" s="195" customFormat="1"/>
    <row r="4831" s="195" customFormat="1"/>
    <row r="4832" s="195" customFormat="1"/>
    <row r="4833" s="195" customFormat="1"/>
    <row r="4834" s="195" customFormat="1"/>
    <row r="4835" s="195" customFormat="1"/>
    <row r="4836" s="195" customFormat="1"/>
    <row r="4837" s="195" customFormat="1"/>
    <row r="4838" s="195" customFormat="1"/>
    <row r="4839" s="195" customFormat="1"/>
    <row r="4840" s="195" customFormat="1"/>
    <row r="4841" s="195" customFormat="1"/>
    <row r="4842" s="195" customFormat="1"/>
    <row r="4843" s="195" customFormat="1"/>
    <row r="4844" s="195" customFormat="1"/>
    <row r="4845" s="195" customFormat="1"/>
    <row r="4846" s="195" customFormat="1"/>
    <row r="4847" s="195" customFormat="1"/>
    <row r="4848" s="195" customFormat="1"/>
    <row r="4849" s="195" customFormat="1"/>
    <row r="4850" s="195" customFormat="1"/>
    <row r="4851" s="195" customFormat="1"/>
    <row r="4852" s="195" customFormat="1"/>
    <row r="4853" s="195" customFormat="1"/>
    <row r="4854" s="195" customFormat="1"/>
    <row r="4855" s="195" customFormat="1"/>
    <row r="4856" s="195" customFormat="1"/>
    <row r="4857" s="195" customFormat="1"/>
    <row r="4858" s="195" customFormat="1"/>
    <row r="4859" s="195" customFormat="1"/>
    <row r="4860" s="195" customFormat="1"/>
    <row r="4861" s="195" customFormat="1"/>
    <row r="4862" s="195" customFormat="1"/>
    <row r="4863" s="195" customFormat="1"/>
    <row r="4864" s="195" customFormat="1"/>
    <row r="4865" s="195" customFormat="1"/>
    <row r="4866" s="195" customFormat="1"/>
    <row r="4867" s="195" customFormat="1"/>
    <row r="4868" s="195" customFormat="1"/>
    <row r="4869" s="195" customFormat="1"/>
    <row r="4870" s="195" customFormat="1"/>
    <row r="4871" s="195" customFormat="1"/>
    <row r="4872" s="195" customFormat="1"/>
    <row r="4873" s="195" customFormat="1"/>
    <row r="4874" s="195" customFormat="1"/>
    <row r="4875" s="195" customFormat="1"/>
    <row r="4876" s="195" customFormat="1"/>
    <row r="4877" s="195" customFormat="1"/>
    <row r="4878" s="195" customFormat="1"/>
    <row r="4879" s="195" customFormat="1"/>
    <row r="4880" s="195" customFormat="1"/>
    <row r="4881" s="195" customFormat="1"/>
    <row r="4882" s="195" customFormat="1"/>
    <row r="4883" s="195" customFormat="1"/>
    <row r="4884" s="195" customFormat="1"/>
    <row r="4885" s="195" customFormat="1"/>
    <row r="4886" s="195" customFormat="1"/>
    <row r="4887" s="195" customFormat="1"/>
    <row r="4888" s="195" customFormat="1"/>
    <row r="4889" s="195" customFormat="1"/>
    <row r="4890" s="195" customFormat="1"/>
    <row r="4891" s="195" customFormat="1"/>
    <row r="4892" s="195" customFormat="1"/>
    <row r="4893" s="195" customFormat="1"/>
    <row r="4894" s="195" customFormat="1"/>
    <row r="4895" s="195" customFormat="1"/>
    <row r="4896" s="195" customFormat="1"/>
    <row r="4897" s="195" customFormat="1"/>
    <row r="4898" s="195" customFormat="1"/>
    <row r="4899" s="195" customFormat="1"/>
    <row r="4900" s="195" customFormat="1"/>
    <row r="4901" s="195" customFormat="1"/>
    <row r="4902" s="195" customFormat="1"/>
    <row r="4903" s="195" customFormat="1"/>
    <row r="4904" s="195" customFormat="1"/>
    <row r="4905" s="195" customFormat="1"/>
    <row r="4906" s="195" customFormat="1"/>
    <row r="4907" s="195" customFormat="1"/>
    <row r="4908" s="195" customFormat="1"/>
    <row r="4909" s="195" customFormat="1"/>
    <row r="4910" s="195" customFormat="1"/>
    <row r="4911" s="195" customFormat="1"/>
    <row r="4912" s="195" customFormat="1"/>
    <row r="4913" s="195" customFormat="1"/>
    <row r="4914" s="195" customFormat="1"/>
    <row r="4915" s="195" customFormat="1"/>
    <row r="4916" s="195" customFormat="1"/>
    <row r="4917" s="195" customFormat="1"/>
    <row r="4918" s="195" customFormat="1"/>
    <row r="4919" s="195" customFormat="1"/>
    <row r="4920" s="195" customFormat="1"/>
    <row r="4921" s="195" customFormat="1"/>
    <row r="4922" s="195" customFormat="1"/>
    <row r="4923" s="195" customFormat="1"/>
    <row r="4924" s="195" customFormat="1"/>
    <row r="4925" s="195" customFormat="1"/>
    <row r="4926" s="195" customFormat="1"/>
    <row r="4927" s="195" customFormat="1"/>
    <row r="4928" s="195" customFormat="1"/>
    <row r="4929" s="195" customFormat="1"/>
    <row r="4930" s="195" customFormat="1"/>
    <row r="4931" s="195" customFormat="1"/>
    <row r="4932" s="195" customFormat="1"/>
    <row r="4933" s="195" customFormat="1"/>
    <row r="4934" s="195" customFormat="1"/>
    <row r="4935" s="195" customFormat="1"/>
    <row r="4936" s="195" customFormat="1"/>
    <row r="4937" s="195" customFormat="1"/>
    <row r="4938" s="195" customFormat="1"/>
    <row r="4939" s="195" customFormat="1"/>
    <row r="4940" s="195" customFormat="1"/>
    <row r="4941" s="195" customFormat="1"/>
    <row r="4942" s="195" customFormat="1"/>
    <row r="4943" s="195" customFormat="1"/>
    <row r="4944" s="195" customFormat="1"/>
    <row r="4945" s="195" customFormat="1"/>
    <row r="4946" s="195" customFormat="1"/>
    <row r="4947" s="195" customFormat="1"/>
    <row r="4948" s="195" customFormat="1"/>
    <row r="4949" s="195" customFormat="1"/>
    <row r="4950" s="195" customFormat="1"/>
    <row r="4951" s="195" customFormat="1"/>
    <row r="4952" s="195" customFormat="1"/>
    <row r="4953" s="195" customFormat="1"/>
    <row r="4954" s="195" customFormat="1"/>
    <row r="4955" s="195" customFormat="1"/>
    <row r="4956" s="195" customFormat="1"/>
    <row r="4957" s="195" customFormat="1"/>
    <row r="4958" s="195" customFormat="1"/>
    <row r="4959" s="195" customFormat="1"/>
    <row r="4960" s="195" customFormat="1"/>
    <row r="4961" s="195" customFormat="1"/>
    <row r="4962" s="195" customFormat="1"/>
    <row r="4963" s="195" customFormat="1"/>
    <row r="4964" s="195" customFormat="1"/>
    <row r="4965" s="195" customFormat="1"/>
    <row r="4966" s="195" customFormat="1"/>
    <row r="4967" s="195" customFormat="1"/>
    <row r="4968" s="195" customFormat="1"/>
    <row r="4969" s="195" customFormat="1"/>
    <row r="4970" s="195" customFormat="1"/>
    <row r="4971" s="195" customFormat="1"/>
    <row r="4972" s="195" customFormat="1"/>
    <row r="4973" s="195" customFormat="1"/>
    <row r="4974" s="195" customFormat="1"/>
    <row r="4975" s="195" customFormat="1"/>
    <row r="4976" s="195" customFormat="1"/>
    <row r="4977" s="195" customFormat="1"/>
    <row r="4978" s="195" customFormat="1"/>
    <row r="4979" s="195" customFormat="1"/>
    <row r="4980" s="195" customFormat="1"/>
    <row r="4981" s="195" customFormat="1"/>
    <row r="4982" s="195" customFormat="1"/>
    <row r="4983" s="195" customFormat="1"/>
    <row r="4984" s="195" customFormat="1"/>
    <row r="4985" s="195" customFormat="1"/>
    <row r="4986" s="195" customFormat="1"/>
    <row r="4987" s="195" customFormat="1"/>
    <row r="4988" s="195" customFormat="1"/>
    <row r="4989" s="195" customFormat="1"/>
    <row r="4990" s="195" customFormat="1"/>
    <row r="4991" s="195" customFormat="1"/>
    <row r="4992" s="195" customFormat="1"/>
    <row r="4993" s="195" customFormat="1"/>
    <row r="4994" s="195" customFormat="1"/>
    <row r="4995" s="195" customFormat="1"/>
    <row r="4996" s="195" customFormat="1"/>
    <row r="4997" s="195" customFormat="1"/>
    <row r="4998" s="195" customFormat="1"/>
    <row r="4999" s="195" customFormat="1"/>
    <row r="5000" s="195" customFormat="1"/>
    <row r="5001" s="195" customFormat="1"/>
    <row r="5002" s="195" customFormat="1"/>
    <row r="5003" s="195" customFormat="1"/>
    <row r="5004" s="195" customFormat="1"/>
    <row r="5005" s="195" customFormat="1"/>
    <row r="5006" s="195" customFormat="1"/>
    <row r="5007" s="195" customFormat="1"/>
    <row r="5008" s="195" customFormat="1"/>
    <row r="5009" s="195" customFormat="1"/>
    <row r="5010" s="195" customFormat="1"/>
    <row r="5011" s="195" customFormat="1"/>
    <row r="5012" s="195" customFormat="1"/>
    <row r="5013" s="195" customFormat="1"/>
    <row r="5014" s="195" customFormat="1"/>
    <row r="5015" s="195" customFormat="1"/>
    <row r="5016" s="195" customFormat="1"/>
    <row r="5017" s="195" customFormat="1"/>
    <row r="5018" s="195" customFormat="1"/>
    <row r="5019" s="195" customFormat="1"/>
    <row r="5020" s="195" customFormat="1"/>
    <row r="5021" s="195" customFormat="1"/>
    <row r="5022" s="195" customFormat="1"/>
    <row r="5023" s="195" customFormat="1"/>
    <row r="5024" s="195" customFormat="1"/>
    <row r="5025" s="195" customFormat="1"/>
    <row r="5026" s="195" customFormat="1"/>
    <row r="5027" s="195" customFormat="1"/>
    <row r="5028" s="195" customFormat="1"/>
    <row r="5029" s="195" customFormat="1"/>
    <row r="5030" s="195" customFormat="1"/>
    <row r="5031" s="195" customFormat="1"/>
    <row r="5032" s="195" customFormat="1"/>
    <row r="5033" s="195" customFormat="1"/>
    <row r="5034" s="195" customFormat="1"/>
    <row r="5035" s="195" customFormat="1"/>
    <row r="5036" s="195" customFormat="1"/>
    <row r="5037" s="195" customFormat="1"/>
    <row r="5038" s="195" customFormat="1"/>
    <row r="5039" s="195" customFormat="1"/>
    <row r="5040" s="195" customFormat="1"/>
    <row r="5041" s="195" customFormat="1"/>
    <row r="5042" s="195" customFormat="1"/>
    <row r="5043" s="195" customFormat="1"/>
    <row r="5044" s="195" customFormat="1"/>
    <row r="5045" s="195" customFormat="1"/>
    <row r="5046" s="195" customFormat="1"/>
    <row r="5047" s="195" customFormat="1"/>
    <row r="5048" s="195" customFormat="1"/>
    <row r="5049" s="195" customFormat="1"/>
    <row r="5050" s="195" customFormat="1"/>
    <row r="5051" s="195" customFormat="1"/>
    <row r="5052" s="195" customFormat="1"/>
    <row r="5053" s="195" customFormat="1"/>
    <row r="5054" s="195" customFormat="1"/>
    <row r="5055" s="195" customFormat="1"/>
    <row r="5056" s="195" customFormat="1"/>
    <row r="5057" s="195" customFormat="1"/>
    <row r="5058" s="195" customFormat="1"/>
    <row r="5059" s="195" customFormat="1"/>
    <row r="5060" s="195" customFormat="1"/>
    <row r="5061" s="195" customFormat="1"/>
    <row r="5062" s="195" customFormat="1"/>
    <row r="5063" s="195" customFormat="1"/>
    <row r="5064" s="195" customFormat="1"/>
    <row r="5065" s="195" customFormat="1"/>
    <row r="5066" s="195" customFormat="1"/>
    <row r="5067" s="195" customFormat="1"/>
    <row r="5068" s="195" customFormat="1"/>
    <row r="5069" s="195" customFormat="1"/>
    <row r="5070" s="195" customFormat="1"/>
    <row r="5071" s="195" customFormat="1"/>
    <row r="5072" s="195" customFormat="1"/>
    <row r="5073" s="195" customFormat="1"/>
    <row r="5074" s="195" customFormat="1"/>
    <row r="5075" s="195" customFormat="1"/>
    <row r="5076" s="195" customFormat="1"/>
    <row r="5077" s="195" customFormat="1"/>
    <row r="5078" s="195" customFormat="1"/>
    <row r="5079" s="195" customFormat="1"/>
    <row r="5080" s="195" customFormat="1"/>
    <row r="5081" s="195" customFormat="1"/>
    <row r="5082" s="195" customFormat="1"/>
    <row r="5083" s="195" customFormat="1"/>
    <row r="5084" s="195" customFormat="1"/>
    <row r="5085" s="195" customFormat="1"/>
    <row r="5086" s="195" customFormat="1"/>
    <row r="5087" s="195" customFormat="1"/>
    <row r="5088" s="195" customFormat="1"/>
    <row r="5089" s="195" customFormat="1"/>
    <row r="5090" s="195" customFormat="1"/>
    <row r="5091" s="195" customFormat="1"/>
    <row r="5092" s="195" customFormat="1"/>
    <row r="5093" s="195" customFormat="1"/>
    <row r="5094" s="195" customFormat="1"/>
    <row r="5095" s="195" customFormat="1"/>
    <row r="5096" s="195" customFormat="1"/>
    <row r="5097" s="195" customFormat="1"/>
    <row r="5098" s="195" customFormat="1"/>
    <row r="5099" s="195" customFormat="1"/>
    <row r="5100" s="195" customFormat="1"/>
    <row r="5101" s="195" customFormat="1"/>
    <row r="5102" s="195" customFormat="1"/>
    <row r="5103" s="195" customFormat="1"/>
    <row r="5104" s="195" customFormat="1"/>
    <row r="5105" s="195" customFormat="1"/>
    <row r="5106" s="195" customFormat="1"/>
    <row r="5107" s="195" customFormat="1"/>
    <row r="5108" s="195" customFormat="1"/>
    <row r="5109" s="195" customFormat="1"/>
    <row r="5110" s="195" customFormat="1"/>
    <row r="5111" s="195" customFormat="1"/>
    <row r="5112" s="195" customFormat="1"/>
    <row r="5113" s="195" customFormat="1"/>
    <row r="5114" s="195" customFormat="1"/>
    <row r="5115" s="195" customFormat="1"/>
    <row r="5116" s="195" customFormat="1"/>
    <row r="5117" s="195" customFormat="1"/>
    <row r="5118" s="195" customFormat="1"/>
    <row r="5119" s="195" customFormat="1"/>
    <row r="5120" s="195" customFormat="1"/>
    <row r="5121" s="195" customFormat="1"/>
    <row r="5122" s="195" customFormat="1"/>
    <row r="5123" s="195" customFormat="1"/>
    <row r="5124" s="195" customFormat="1"/>
    <row r="5125" s="195" customFormat="1"/>
    <row r="5126" s="195" customFormat="1"/>
    <row r="5127" s="195" customFormat="1"/>
    <row r="5128" s="195" customFormat="1"/>
    <row r="5129" s="195" customFormat="1"/>
    <row r="5130" s="195" customFormat="1"/>
    <row r="5131" s="195" customFormat="1"/>
    <row r="5132" s="195" customFormat="1"/>
    <row r="5133" s="195" customFormat="1"/>
    <row r="5134" s="195" customFormat="1"/>
    <row r="5135" s="195" customFormat="1"/>
    <row r="5136" s="195" customFormat="1"/>
    <row r="5137" s="195" customFormat="1"/>
    <row r="5138" s="195" customFormat="1"/>
    <row r="5139" s="195" customFormat="1"/>
    <row r="5140" s="195" customFormat="1"/>
    <row r="5141" s="195" customFormat="1"/>
    <row r="5142" s="195" customFormat="1"/>
    <row r="5143" s="195" customFormat="1"/>
    <row r="5144" s="195" customFormat="1"/>
    <row r="5145" s="195" customFormat="1"/>
    <row r="5146" s="195" customFormat="1"/>
    <row r="5147" s="195" customFormat="1"/>
    <row r="5148" s="195" customFormat="1"/>
    <row r="5149" s="195" customFormat="1"/>
    <row r="5150" s="195" customFormat="1"/>
    <row r="5151" s="195" customFormat="1"/>
    <row r="5152" s="195" customFormat="1"/>
    <row r="5153" s="195" customFormat="1"/>
    <row r="5154" s="195" customFormat="1"/>
    <row r="5155" s="195" customFormat="1"/>
    <row r="5156" s="195" customFormat="1"/>
    <row r="5157" s="195" customFormat="1"/>
    <row r="5158" s="195" customFormat="1"/>
    <row r="5159" s="195" customFormat="1"/>
    <row r="5160" s="195" customFormat="1"/>
    <row r="5161" s="195" customFormat="1"/>
    <row r="5162" s="195" customFormat="1"/>
    <row r="5163" s="195" customFormat="1"/>
    <row r="5164" s="195" customFormat="1"/>
    <row r="5165" s="195" customFormat="1"/>
    <row r="5166" s="195" customFormat="1"/>
    <row r="5167" s="195" customFormat="1"/>
    <row r="5168" s="195" customFormat="1"/>
    <row r="5169" s="195" customFormat="1"/>
    <row r="5170" s="195" customFormat="1"/>
    <row r="5171" s="195" customFormat="1"/>
    <row r="5172" s="195" customFormat="1"/>
    <row r="5173" s="195" customFormat="1"/>
    <row r="5174" s="195" customFormat="1"/>
    <row r="5175" s="195" customFormat="1"/>
    <row r="5176" s="195" customFormat="1"/>
    <row r="5177" s="195" customFormat="1"/>
    <row r="5178" s="195" customFormat="1"/>
    <row r="5179" s="195" customFormat="1"/>
    <row r="5180" s="195" customFormat="1"/>
    <row r="5181" s="195" customFormat="1"/>
    <row r="5182" s="195" customFormat="1"/>
    <row r="5183" s="195" customFormat="1"/>
    <row r="5184" s="195" customFormat="1"/>
    <row r="5185" s="195" customFormat="1"/>
    <row r="5186" s="195" customFormat="1"/>
    <row r="5187" s="195" customFormat="1"/>
    <row r="5188" s="195" customFormat="1"/>
    <row r="5189" s="195" customFormat="1"/>
    <row r="5190" s="195" customFormat="1"/>
    <row r="5191" s="195" customFormat="1"/>
    <row r="5192" s="195" customFormat="1"/>
    <row r="5193" s="195" customFormat="1"/>
    <row r="5194" s="195" customFormat="1"/>
    <row r="5195" s="195" customFormat="1"/>
    <row r="5196" s="195" customFormat="1"/>
    <row r="5197" s="195" customFormat="1"/>
    <row r="5198" s="195" customFormat="1"/>
    <row r="5199" s="195" customFormat="1"/>
    <row r="5200" s="195" customFormat="1"/>
    <row r="5201" s="195" customFormat="1"/>
    <row r="5202" s="195" customFormat="1"/>
    <row r="5203" s="195" customFormat="1"/>
    <row r="5204" s="195" customFormat="1"/>
    <row r="5205" s="195" customFormat="1"/>
    <row r="5206" s="195" customFormat="1"/>
    <row r="5207" s="195" customFormat="1"/>
    <row r="5208" s="195" customFormat="1"/>
    <row r="5209" s="195" customFormat="1"/>
    <row r="5210" s="195" customFormat="1"/>
    <row r="5211" s="195" customFormat="1"/>
    <row r="5212" s="195" customFormat="1"/>
    <row r="5213" s="195" customFormat="1"/>
    <row r="5214" s="195" customFormat="1"/>
    <row r="5215" s="195" customFormat="1"/>
    <row r="5216" s="195" customFormat="1"/>
    <row r="5217" s="195" customFormat="1"/>
    <row r="5218" s="195" customFormat="1"/>
    <row r="5219" s="195" customFormat="1"/>
    <row r="5220" s="195" customFormat="1"/>
    <row r="5221" s="195" customFormat="1"/>
    <row r="5222" s="195" customFormat="1"/>
    <row r="5223" s="195" customFormat="1"/>
    <row r="5224" s="195" customFormat="1"/>
    <row r="5225" s="195" customFormat="1"/>
    <row r="5226" s="195" customFormat="1"/>
    <row r="5227" s="195" customFormat="1"/>
    <row r="5228" s="195" customFormat="1"/>
    <row r="5229" s="195" customFormat="1"/>
    <row r="5230" s="195" customFormat="1"/>
    <row r="5231" s="195" customFormat="1"/>
    <row r="5232" s="195" customFormat="1"/>
    <row r="5233" s="195" customFormat="1"/>
    <row r="5234" s="195" customFormat="1"/>
    <row r="5235" s="195" customFormat="1"/>
    <row r="5236" s="195" customFormat="1"/>
    <row r="5237" s="195" customFormat="1"/>
    <row r="5238" s="195" customFormat="1"/>
    <row r="5239" s="195" customFormat="1"/>
    <row r="5240" s="195" customFormat="1"/>
    <row r="5241" s="195" customFormat="1"/>
    <row r="5242" s="195" customFormat="1"/>
    <row r="5243" s="195" customFormat="1"/>
    <row r="5244" s="195" customFormat="1"/>
    <row r="5245" s="195" customFormat="1"/>
    <row r="5246" s="195" customFormat="1"/>
    <row r="5247" s="195" customFormat="1"/>
    <row r="5248" s="195" customFormat="1"/>
    <row r="5249" s="195" customFormat="1"/>
    <row r="5250" s="195" customFormat="1"/>
    <row r="5251" s="195" customFormat="1"/>
    <row r="5252" s="195" customFormat="1"/>
    <row r="5253" s="195" customFormat="1"/>
    <row r="5254" s="195" customFormat="1"/>
    <row r="5255" s="195" customFormat="1"/>
    <row r="5256" s="195" customFormat="1"/>
    <row r="5257" s="195" customFormat="1"/>
    <row r="5258" s="195" customFormat="1"/>
    <row r="5259" s="195" customFormat="1"/>
    <row r="5260" s="195" customFormat="1"/>
    <row r="5261" s="195" customFormat="1"/>
    <row r="5262" s="195" customFormat="1"/>
    <row r="5263" s="195" customFormat="1"/>
    <row r="5264" s="195" customFormat="1"/>
    <row r="5265" s="195" customFormat="1"/>
    <row r="5266" s="195" customFormat="1"/>
    <row r="5267" s="195" customFormat="1"/>
    <row r="5268" s="195" customFormat="1"/>
    <row r="5269" s="195" customFormat="1"/>
    <row r="5270" s="195" customFormat="1"/>
    <row r="5271" s="195" customFormat="1"/>
    <row r="5272" s="195" customFormat="1"/>
    <row r="5273" s="195" customFormat="1"/>
    <row r="5274" s="195" customFormat="1"/>
    <row r="5275" s="195" customFormat="1"/>
    <row r="5276" s="195" customFormat="1"/>
    <row r="5277" s="195" customFormat="1"/>
    <row r="5278" s="195" customFormat="1"/>
    <row r="5279" s="195" customFormat="1"/>
    <row r="5280" s="195" customFormat="1"/>
    <row r="5281" s="195" customFormat="1"/>
    <row r="5282" s="195" customFormat="1"/>
    <row r="5283" s="195" customFormat="1"/>
    <row r="5284" s="195" customFormat="1"/>
    <row r="5285" s="195" customFormat="1"/>
    <row r="5286" s="195" customFormat="1"/>
    <row r="5287" s="195" customFormat="1"/>
    <row r="5288" s="195" customFormat="1"/>
    <row r="5289" s="195" customFormat="1"/>
    <row r="5290" s="195" customFormat="1"/>
    <row r="5291" s="195" customFormat="1"/>
    <row r="5292" s="195" customFormat="1"/>
    <row r="5293" s="195" customFormat="1"/>
    <row r="5294" s="195" customFormat="1"/>
    <row r="5295" s="195" customFormat="1"/>
    <row r="5296" s="195" customFormat="1"/>
    <row r="5297" s="195" customFormat="1"/>
    <row r="5298" s="195" customFormat="1"/>
    <row r="5299" s="195" customFormat="1"/>
    <row r="5300" s="195" customFormat="1"/>
    <row r="5301" s="195" customFormat="1"/>
    <row r="5302" s="195" customFormat="1"/>
    <row r="5303" s="195" customFormat="1"/>
    <row r="5304" s="195" customFormat="1"/>
    <row r="5305" s="195" customFormat="1"/>
    <row r="5306" s="195" customFormat="1"/>
    <row r="5307" s="195" customFormat="1"/>
    <row r="5308" s="195" customFormat="1"/>
    <row r="5309" s="195" customFormat="1"/>
    <row r="5310" s="195" customFormat="1"/>
    <row r="5311" s="195" customFormat="1"/>
    <row r="5312" s="195" customFormat="1"/>
    <row r="5313" s="195" customFormat="1"/>
    <row r="5314" s="195" customFormat="1"/>
    <row r="5315" s="195" customFormat="1"/>
    <row r="5316" s="195" customFormat="1"/>
    <row r="5317" s="195" customFormat="1"/>
    <row r="5318" s="195" customFormat="1"/>
    <row r="5319" s="195" customFormat="1"/>
    <row r="5320" s="195" customFormat="1"/>
    <row r="5321" s="195" customFormat="1"/>
    <row r="5322" s="195" customFormat="1"/>
    <row r="5323" s="195" customFormat="1"/>
    <row r="5324" s="195" customFormat="1"/>
    <row r="5325" s="195" customFormat="1"/>
    <row r="5326" s="195" customFormat="1"/>
    <row r="5327" s="195" customFormat="1"/>
    <row r="5328" s="195" customFormat="1"/>
    <row r="5329" s="195" customFormat="1"/>
    <row r="5330" s="195" customFormat="1"/>
    <row r="5331" s="195" customFormat="1"/>
    <row r="5332" s="195" customFormat="1"/>
    <row r="5333" s="195" customFormat="1"/>
    <row r="5334" s="195" customFormat="1"/>
    <row r="5335" s="195" customFormat="1"/>
    <row r="5336" s="195" customFormat="1"/>
    <row r="5337" s="195" customFormat="1"/>
    <row r="5338" s="195" customFormat="1"/>
    <row r="5339" s="195" customFormat="1"/>
    <row r="5340" s="195" customFormat="1"/>
    <row r="5341" s="195" customFormat="1"/>
    <row r="5342" s="195" customFormat="1"/>
    <row r="5343" s="195" customFormat="1"/>
    <row r="5344" s="195" customFormat="1"/>
    <row r="5345" s="195" customFormat="1"/>
    <row r="5346" s="195" customFormat="1"/>
    <row r="5347" s="195" customFormat="1"/>
    <row r="5348" s="195" customFormat="1"/>
    <row r="5349" s="195" customFormat="1"/>
    <row r="5350" s="195" customFormat="1"/>
    <row r="5351" s="195" customFormat="1"/>
    <row r="5352" s="195" customFormat="1"/>
    <row r="5353" s="195" customFormat="1"/>
    <row r="5354" s="195" customFormat="1"/>
    <row r="5355" s="195" customFormat="1"/>
    <row r="5356" s="195" customFormat="1"/>
    <row r="5357" s="195" customFormat="1"/>
    <row r="5358" s="195" customFormat="1"/>
    <row r="5359" s="195" customFormat="1"/>
    <row r="5360" s="195" customFormat="1"/>
    <row r="5361" s="195" customFormat="1"/>
    <row r="5362" s="195" customFormat="1"/>
    <row r="5363" s="195" customFormat="1"/>
    <row r="5364" s="195" customFormat="1"/>
    <row r="5365" s="195" customFormat="1"/>
    <row r="5366" s="195" customFormat="1"/>
    <row r="5367" s="195" customFormat="1"/>
    <row r="5368" s="195" customFormat="1"/>
    <row r="5369" s="195" customFormat="1"/>
    <row r="5370" s="195" customFormat="1"/>
    <row r="5371" s="195" customFormat="1"/>
    <row r="5372" s="195" customFormat="1"/>
    <row r="5373" s="195" customFormat="1"/>
    <row r="5374" s="195" customFormat="1"/>
    <row r="5375" s="195" customFormat="1"/>
    <row r="5376" s="195" customFormat="1"/>
    <row r="5377" s="195" customFormat="1"/>
    <row r="5378" s="195" customFormat="1"/>
    <row r="5379" s="195" customFormat="1"/>
    <row r="5380" s="195" customFormat="1"/>
    <row r="5381" s="195" customFormat="1"/>
    <row r="5382" s="195" customFormat="1"/>
    <row r="5383" s="195" customFormat="1"/>
    <row r="5384" s="195" customFormat="1"/>
    <row r="5385" s="195" customFormat="1"/>
    <row r="5386" s="195" customFormat="1"/>
    <row r="5387" s="195" customFormat="1"/>
    <row r="5388" s="195" customFormat="1"/>
    <row r="5389" s="195" customFormat="1"/>
    <row r="5390" s="195" customFormat="1"/>
    <row r="5391" s="195" customFormat="1"/>
    <row r="5392" s="195" customFormat="1"/>
    <row r="5393" s="195" customFormat="1"/>
    <row r="5394" s="195" customFormat="1"/>
    <row r="5395" s="195" customFormat="1"/>
    <row r="5396" s="195" customFormat="1"/>
    <row r="5397" s="195" customFormat="1"/>
    <row r="5398" s="195" customFormat="1"/>
    <row r="5399" s="195" customFormat="1"/>
    <row r="5400" s="195" customFormat="1"/>
    <row r="5401" s="195" customFormat="1"/>
    <row r="5402" s="195" customFormat="1"/>
    <row r="5403" s="195" customFormat="1"/>
    <row r="5404" s="195" customFormat="1"/>
    <row r="5405" s="195" customFormat="1"/>
    <row r="5406" s="195" customFormat="1"/>
    <row r="5407" s="195" customFormat="1"/>
    <row r="5408" s="195" customFormat="1"/>
    <row r="5409" s="195" customFormat="1"/>
    <row r="5410" s="195" customFormat="1"/>
    <row r="5411" s="195" customFormat="1"/>
    <row r="5412" s="195" customFormat="1"/>
    <row r="5413" s="195" customFormat="1"/>
    <row r="5414" s="195" customFormat="1"/>
    <row r="5415" s="195" customFormat="1"/>
    <row r="5416" s="195" customFormat="1"/>
    <row r="5417" s="195" customFormat="1"/>
    <row r="5418" s="195" customFormat="1"/>
    <row r="5419" s="195" customFormat="1"/>
    <row r="5420" s="195" customFormat="1"/>
    <row r="5421" s="195" customFormat="1"/>
    <row r="5422" s="195" customFormat="1"/>
    <row r="5423" s="195" customFormat="1"/>
    <row r="5424" s="195" customFormat="1"/>
    <row r="5425" s="195" customFormat="1"/>
    <row r="5426" s="195" customFormat="1"/>
    <row r="5427" s="195" customFormat="1"/>
    <row r="5428" s="195" customFormat="1"/>
    <row r="5429" s="195" customFormat="1"/>
    <row r="5430" s="195" customFormat="1"/>
    <row r="5431" s="195" customFormat="1"/>
    <row r="5432" s="195" customFormat="1"/>
    <row r="5433" s="195" customFormat="1"/>
    <row r="5434" s="195" customFormat="1"/>
    <row r="5435" s="195" customFormat="1"/>
    <row r="5436" s="195" customFormat="1"/>
    <row r="5437" s="195" customFormat="1"/>
    <row r="5438" s="195" customFormat="1"/>
    <row r="5439" s="195" customFormat="1"/>
    <row r="5440" s="195" customFormat="1"/>
    <row r="5441" s="195" customFormat="1"/>
    <row r="5442" s="195" customFormat="1"/>
    <row r="5443" s="195" customFormat="1"/>
    <row r="5444" s="195" customFormat="1"/>
    <row r="5445" s="195" customFormat="1"/>
    <row r="5446" s="195" customFormat="1"/>
    <row r="5447" s="195" customFormat="1"/>
    <row r="5448" s="195" customFormat="1"/>
    <row r="5449" s="195" customFormat="1"/>
    <row r="5450" s="195" customFormat="1"/>
    <row r="5451" s="195" customFormat="1"/>
    <row r="5452" s="195" customFormat="1"/>
    <row r="5453" s="195" customFormat="1"/>
    <row r="5454" s="195" customFormat="1"/>
    <row r="5455" s="195" customFormat="1"/>
    <row r="5456" s="195" customFormat="1"/>
    <row r="5457" s="195" customFormat="1"/>
    <row r="5458" s="195" customFormat="1"/>
    <row r="5459" s="195" customFormat="1"/>
    <row r="5460" s="195" customFormat="1"/>
    <row r="5461" s="195" customFormat="1"/>
    <row r="5462" s="195" customFormat="1"/>
    <row r="5463" s="195" customFormat="1"/>
    <row r="5464" s="195" customFormat="1"/>
    <row r="5465" s="195" customFormat="1"/>
    <row r="5466" s="195" customFormat="1"/>
    <row r="5467" s="195" customFormat="1"/>
    <row r="5468" s="195" customFormat="1"/>
    <row r="5469" s="195" customFormat="1"/>
    <row r="5470" s="195" customFormat="1"/>
    <row r="5471" s="195" customFormat="1"/>
    <row r="5472" s="195" customFormat="1"/>
    <row r="5473" s="195" customFormat="1"/>
    <row r="5474" s="195" customFormat="1"/>
    <row r="5475" s="195" customFormat="1"/>
    <row r="5476" s="195" customFormat="1"/>
    <row r="5477" s="195" customFormat="1"/>
    <row r="5478" s="195" customFormat="1"/>
    <row r="5479" s="195" customFormat="1"/>
    <row r="5480" s="195" customFormat="1"/>
    <row r="5481" s="195" customFormat="1"/>
    <row r="5482" s="195" customFormat="1"/>
    <row r="5483" s="195" customFormat="1"/>
    <row r="5484" s="195" customFormat="1"/>
    <row r="5485" s="195" customFormat="1"/>
    <row r="5486" s="195" customFormat="1"/>
    <row r="5487" s="195" customFormat="1"/>
    <row r="5488" s="195" customFormat="1"/>
    <row r="5489" s="195" customFormat="1"/>
    <row r="5490" s="195" customFormat="1"/>
    <row r="5491" s="195" customFormat="1"/>
    <row r="5492" s="195" customFormat="1"/>
    <row r="5493" s="195" customFormat="1"/>
    <row r="5494" s="195" customFormat="1"/>
    <row r="5495" s="195" customFormat="1"/>
    <row r="5496" s="195" customFormat="1"/>
    <row r="5497" s="195" customFormat="1"/>
    <row r="5498" s="195" customFormat="1"/>
    <row r="5499" s="195" customFormat="1"/>
    <row r="5500" s="195" customFormat="1"/>
    <row r="5501" s="195" customFormat="1"/>
    <row r="5502" s="195" customFormat="1"/>
    <row r="5503" s="195" customFormat="1"/>
    <row r="5504" s="195" customFormat="1"/>
    <row r="5505" s="195" customFormat="1"/>
    <row r="5506" s="195" customFormat="1"/>
    <row r="5507" s="195" customFormat="1"/>
    <row r="5508" s="195" customFormat="1"/>
    <row r="5509" s="195" customFormat="1"/>
    <row r="5510" s="195" customFormat="1"/>
    <row r="5511" s="195" customFormat="1"/>
    <row r="5512" s="195" customFormat="1"/>
    <row r="5513" s="195" customFormat="1"/>
    <row r="5514" s="195" customFormat="1"/>
    <row r="5515" s="195" customFormat="1"/>
    <row r="5516" s="195" customFormat="1"/>
    <row r="5517" s="195" customFormat="1"/>
    <row r="5518" s="195" customFormat="1"/>
    <row r="5519" s="195" customFormat="1"/>
    <row r="5520" s="195" customFormat="1"/>
    <row r="5521" s="195" customFormat="1"/>
    <row r="5522" s="195" customFormat="1"/>
    <row r="5523" s="195" customFormat="1"/>
    <row r="5524" s="195" customFormat="1"/>
    <row r="5525" s="195" customFormat="1"/>
    <row r="5526" s="195" customFormat="1"/>
    <row r="5527" s="195" customFormat="1"/>
    <row r="5528" s="195" customFormat="1"/>
    <row r="5529" s="195" customFormat="1"/>
    <row r="5530" s="195" customFormat="1"/>
    <row r="5531" s="195" customFormat="1"/>
    <row r="5532" s="195" customFormat="1"/>
    <row r="5533" s="195" customFormat="1"/>
    <row r="5534" s="195" customFormat="1"/>
    <row r="5535" s="195" customFormat="1"/>
    <row r="5536" s="195" customFormat="1"/>
    <row r="5537" s="195" customFormat="1"/>
    <row r="5538" s="195" customFormat="1"/>
    <row r="5539" s="195" customFormat="1"/>
    <row r="5540" s="195" customFormat="1"/>
    <row r="5541" s="195" customFormat="1"/>
    <row r="5542" s="195" customFormat="1"/>
    <row r="5543" s="195" customFormat="1"/>
    <row r="5544" s="195" customFormat="1"/>
    <row r="5545" s="195" customFormat="1"/>
    <row r="5546" s="195" customFormat="1"/>
    <row r="5547" s="195" customFormat="1"/>
    <row r="5548" s="195" customFormat="1"/>
    <row r="5549" s="195" customFormat="1"/>
    <row r="5550" s="195" customFormat="1"/>
    <row r="5551" s="195" customFormat="1"/>
    <row r="5552" s="195" customFormat="1"/>
    <row r="5553" s="195" customFormat="1"/>
    <row r="5554" s="195" customFormat="1"/>
    <row r="5555" s="195" customFormat="1"/>
    <row r="5556" s="195" customFormat="1"/>
    <row r="5557" s="195" customFormat="1"/>
    <row r="5558" s="195" customFormat="1"/>
    <row r="5559" s="195" customFormat="1"/>
    <row r="5560" s="195" customFormat="1"/>
    <row r="5561" s="195" customFormat="1"/>
    <row r="5562" s="195" customFormat="1"/>
    <row r="5563" s="195" customFormat="1"/>
    <row r="5564" s="195" customFormat="1"/>
    <row r="5565" s="195" customFormat="1"/>
    <row r="5566" s="195" customFormat="1"/>
    <row r="5567" s="195" customFormat="1"/>
    <row r="5568" s="195" customFormat="1"/>
    <row r="5569" s="195" customFormat="1"/>
    <row r="5570" s="195" customFormat="1"/>
    <row r="5571" s="195" customFormat="1"/>
    <row r="5572" s="195" customFormat="1"/>
    <row r="5573" s="195" customFormat="1"/>
    <row r="5574" s="195" customFormat="1"/>
    <row r="5575" s="195" customFormat="1"/>
    <row r="5576" s="195" customFormat="1"/>
    <row r="5577" s="195" customFormat="1"/>
    <row r="5578" s="195" customFormat="1"/>
    <row r="5579" s="195" customFormat="1"/>
    <row r="5580" s="195" customFormat="1"/>
    <row r="5581" s="195" customFormat="1"/>
    <row r="5582" s="195" customFormat="1"/>
    <row r="5583" s="195" customFormat="1"/>
    <row r="5584" s="195" customFormat="1"/>
    <row r="5585" s="195" customFormat="1"/>
    <row r="5586" s="195" customFormat="1"/>
    <row r="5587" s="195" customFormat="1"/>
    <row r="5588" s="195" customFormat="1"/>
    <row r="5589" s="195" customFormat="1"/>
    <row r="5590" s="195" customFormat="1"/>
    <row r="5591" s="195" customFormat="1"/>
    <row r="5592" s="195" customFormat="1"/>
    <row r="5593" s="195" customFormat="1"/>
    <row r="5594" s="195" customFormat="1"/>
    <row r="5595" s="195" customFormat="1"/>
    <row r="5596" s="195" customFormat="1"/>
    <row r="5597" s="195" customFormat="1"/>
    <row r="5598" s="195" customFormat="1"/>
    <row r="5599" s="195" customFormat="1"/>
    <row r="5600" s="195" customFormat="1"/>
    <row r="5601" s="195" customFormat="1"/>
    <row r="5602" s="195" customFormat="1"/>
    <row r="5603" s="195" customFormat="1"/>
    <row r="5604" s="195" customFormat="1"/>
    <row r="5605" s="195" customFormat="1"/>
    <row r="5606" s="195" customFormat="1"/>
    <row r="5607" s="195" customFormat="1"/>
    <row r="5608" s="195" customFormat="1"/>
    <row r="5609" s="195" customFormat="1"/>
    <row r="5610" s="195" customFormat="1"/>
    <row r="5611" s="195" customFormat="1"/>
    <row r="5612" s="195" customFormat="1"/>
    <row r="5613" s="195" customFormat="1"/>
    <row r="5614" s="195" customFormat="1"/>
    <row r="5615" s="195" customFormat="1"/>
    <row r="5616" s="195" customFormat="1"/>
    <row r="5617" s="195" customFormat="1"/>
    <row r="5618" s="195" customFormat="1"/>
    <row r="5619" s="195" customFormat="1"/>
    <row r="5620" s="195" customFormat="1"/>
    <row r="5621" s="195" customFormat="1"/>
    <row r="5622" s="195" customFormat="1"/>
    <row r="5623" s="195" customFormat="1"/>
    <row r="5624" s="195" customFormat="1"/>
    <row r="5625" s="195" customFormat="1"/>
    <row r="5626" s="195" customFormat="1"/>
    <row r="5627" s="195" customFormat="1"/>
    <row r="5628" s="195" customFormat="1"/>
    <row r="5629" s="195" customFormat="1"/>
    <row r="5630" s="195" customFormat="1"/>
    <row r="5631" s="195" customFormat="1"/>
    <row r="5632" s="195" customFormat="1"/>
    <row r="5633" s="195" customFormat="1"/>
    <row r="5634" s="195" customFormat="1"/>
    <row r="5635" s="195" customFormat="1"/>
    <row r="5636" s="195" customFormat="1"/>
    <row r="5637" s="195" customFormat="1"/>
    <row r="5638" s="195" customFormat="1"/>
    <row r="5639" s="195" customFormat="1"/>
    <row r="5640" s="195" customFormat="1"/>
    <row r="5641" s="195" customFormat="1"/>
    <row r="5642" s="195" customFormat="1"/>
    <row r="5643" s="195" customFormat="1"/>
    <row r="5644" s="195" customFormat="1"/>
    <row r="5645" s="195" customFormat="1"/>
    <row r="5646" s="195" customFormat="1"/>
    <row r="5647" s="195" customFormat="1"/>
    <row r="5648" s="195" customFormat="1"/>
    <row r="5649" s="195" customFormat="1"/>
    <row r="5650" s="195" customFormat="1"/>
    <row r="5651" s="195" customFormat="1"/>
    <row r="5652" s="195" customFormat="1"/>
    <row r="5653" s="195" customFormat="1"/>
    <row r="5654" s="195" customFormat="1"/>
    <row r="5655" s="195" customFormat="1"/>
    <row r="5656" s="195" customFormat="1"/>
    <row r="5657" s="195" customFormat="1"/>
    <row r="5658" s="195" customFormat="1"/>
    <row r="5659" s="195" customFormat="1"/>
    <row r="5660" s="195" customFormat="1"/>
    <row r="5661" s="195" customFormat="1"/>
    <row r="5662" s="195" customFormat="1"/>
    <row r="5663" s="195" customFormat="1"/>
    <row r="5664" s="195" customFormat="1"/>
    <row r="5665" s="195" customFormat="1"/>
    <row r="5666" s="195" customFormat="1"/>
    <row r="5667" s="195" customFormat="1"/>
    <row r="5668" s="195" customFormat="1"/>
    <row r="5669" s="195" customFormat="1"/>
    <row r="5670" s="195" customFormat="1"/>
    <row r="5671" s="195" customFormat="1"/>
    <row r="5672" s="195" customFormat="1"/>
    <row r="5673" s="195" customFormat="1"/>
    <row r="5674" s="195" customFormat="1"/>
    <row r="5675" s="195" customFormat="1"/>
    <row r="5676" s="195" customFormat="1"/>
    <row r="5677" s="195" customFormat="1"/>
    <row r="5678" s="195" customFormat="1"/>
    <row r="5679" s="195" customFormat="1"/>
    <row r="5680" s="195" customFormat="1"/>
    <row r="5681" s="195" customFormat="1"/>
    <row r="5682" s="195" customFormat="1"/>
    <row r="5683" s="195" customFormat="1"/>
    <row r="5684" s="195" customFormat="1"/>
    <row r="5685" s="195" customFormat="1"/>
    <row r="5686" s="195" customFormat="1"/>
    <row r="5687" s="195" customFormat="1"/>
    <row r="5688" s="195" customFormat="1"/>
    <row r="5689" s="195" customFormat="1"/>
    <row r="5690" s="195" customFormat="1"/>
    <row r="5691" s="195" customFormat="1"/>
    <row r="5692" s="195" customFormat="1"/>
    <row r="5693" s="195" customFormat="1"/>
    <row r="5694" s="195" customFormat="1"/>
    <row r="5695" s="195" customFormat="1"/>
    <row r="5696" s="195" customFormat="1"/>
    <row r="5697" s="195" customFormat="1"/>
    <row r="5698" s="195" customFormat="1"/>
    <row r="5699" s="195" customFormat="1"/>
    <row r="5700" s="195" customFormat="1"/>
    <row r="5701" s="195" customFormat="1"/>
    <row r="5702" s="195" customFormat="1"/>
    <row r="5703" s="195" customFormat="1"/>
    <row r="5704" s="195" customFormat="1"/>
    <row r="5705" s="195" customFormat="1"/>
    <row r="5706" s="195" customFormat="1"/>
    <row r="5707" s="195" customFormat="1"/>
    <row r="5708" s="195" customFormat="1"/>
    <row r="5709" s="195" customFormat="1"/>
    <row r="5710" s="195" customFormat="1"/>
    <row r="5711" s="195" customFormat="1"/>
    <row r="5712" s="195" customFormat="1"/>
    <row r="5713" s="195" customFormat="1"/>
    <row r="5714" s="195" customFormat="1"/>
    <row r="5715" s="195" customFormat="1"/>
    <row r="5716" s="195" customFormat="1"/>
    <row r="5717" s="195" customFormat="1"/>
    <row r="5718" s="195" customFormat="1"/>
    <row r="5719" s="195" customFormat="1"/>
    <row r="5720" s="195" customFormat="1"/>
    <row r="5721" s="195" customFormat="1"/>
    <row r="5722" s="195" customFormat="1"/>
    <row r="5723" s="195" customFormat="1"/>
    <row r="5724" s="195" customFormat="1"/>
    <row r="5725" s="195" customFormat="1"/>
    <row r="5726" s="195" customFormat="1"/>
    <row r="5727" s="195" customFormat="1"/>
    <row r="5728" s="195" customFormat="1"/>
    <row r="5729" s="195" customFormat="1"/>
    <row r="5730" s="195" customFormat="1"/>
    <row r="5731" s="195" customFormat="1"/>
    <row r="5732" s="195" customFormat="1"/>
    <row r="5733" s="195" customFormat="1"/>
    <row r="5734" s="195" customFormat="1"/>
    <row r="5735" s="195" customFormat="1"/>
    <row r="5736" s="195" customFormat="1"/>
    <row r="5737" s="195" customFormat="1"/>
    <row r="5738" s="195" customFormat="1"/>
    <row r="5739" s="195" customFormat="1"/>
    <row r="5740" s="195" customFormat="1"/>
    <row r="5741" s="195" customFormat="1"/>
    <row r="5742" s="195" customFormat="1"/>
    <row r="5743" s="195" customFormat="1"/>
    <row r="5744" s="195" customFormat="1"/>
    <row r="5745" s="195" customFormat="1"/>
    <row r="5746" s="195" customFormat="1"/>
    <row r="5747" s="195" customFormat="1"/>
    <row r="5748" s="195" customFormat="1"/>
    <row r="5749" s="195" customFormat="1"/>
    <row r="5750" s="195" customFormat="1"/>
    <row r="5751" s="195" customFormat="1"/>
    <row r="5752" s="195" customFormat="1"/>
    <row r="5753" s="195" customFormat="1"/>
    <row r="5754" s="195" customFormat="1"/>
    <row r="5755" s="195" customFormat="1"/>
    <row r="5756" s="195" customFormat="1"/>
    <row r="5757" s="195" customFormat="1"/>
    <row r="5758" s="195" customFormat="1"/>
    <row r="5759" s="195" customFormat="1"/>
    <row r="5760" s="195" customFormat="1"/>
    <row r="5761" s="195" customFormat="1"/>
    <row r="5762" s="195" customFormat="1"/>
    <row r="5763" s="195" customFormat="1"/>
    <row r="5764" s="195" customFormat="1"/>
    <row r="5765" s="195" customFormat="1"/>
    <row r="5766" s="195" customFormat="1"/>
    <row r="5767" s="195" customFormat="1"/>
    <row r="5768" s="195" customFormat="1"/>
    <row r="5769" s="195" customFormat="1"/>
    <row r="5770" s="195" customFormat="1"/>
    <row r="5771" s="195" customFormat="1"/>
    <row r="5772" s="195" customFormat="1"/>
    <row r="5773" s="195" customFormat="1"/>
    <row r="5774" s="195" customFormat="1"/>
    <row r="5775" s="195" customFormat="1"/>
    <row r="5776" s="195" customFormat="1"/>
    <row r="5777" s="195" customFormat="1"/>
    <row r="5778" s="195" customFormat="1"/>
    <row r="5779" s="195" customFormat="1"/>
    <row r="5780" s="195" customFormat="1"/>
    <row r="5781" s="195" customFormat="1"/>
    <row r="5782" s="195" customFormat="1"/>
    <row r="5783" s="195" customFormat="1"/>
    <row r="5784" s="195" customFormat="1"/>
    <row r="5785" s="195" customFormat="1"/>
    <row r="5786" s="195" customFormat="1"/>
    <row r="5787" s="195" customFormat="1"/>
    <row r="5788" s="195" customFormat="1"/>
    <row r="5789" s="195" customFormat="1"/>
    <row r="5790" s="195" customFormat="1"/>
    <row r="5791" s="195" customFormat="1"/>
    <row r="5792" s="195" customFormat="1"/>
    <row r="5793" s="195" customFormat="1"/>
    <row r="5794" s="195" customFormat="1"/>
    <row r="5795" s="195" customFormat="1"/>
    <row r="5796" s="195" customFormat="1"/>
    <row r="5797" s="195" customFormat="1"/>
    <row r="5798" s="195" customFormat="1"/>
    <row r="5799" s="195" customFormat="1"/>
    <row r="5800" s="195" customFormat="1"/>
    <row r="5801" s="195" customFormat="1"/>
    <row r="5802" s="195" customFormat="1"/>
    <row r="5803" s="195" customFormat="1"/>
    <row r="5804" s="195" customFormat="1"/>
    <row r="5805" s="195" customFormat="1"/>
    <row r="5806" s="195" customFormat="1"/>
    <row r="5807" s="195" customFormat="1"/>
    <row r="5808" s="195" customFormat="1"/>
    <row r="5809" s="195" customFormat="1"/>
    <row r="5810" s="195" customFormat="1"/>
    <row r="5811" s="195" customFormat="1"/>
    <row r="5812" s="195" customFormat="1"/>
    <row r="5813" s="195" customFormat="1"/>
    <row r="5814" s="195" customFormat="1"/>
    <row r="5815" s="195" customFormat="1"/>
    <row r="5816" s="195" customFormat="1"/>
    <row r="5817" s="195" customFormat="1"/>
    <row r="5818" s="195" customFormat="1"/>
    <row r="5819" s="195" customFormat="1"/>
    <row r="5820" s="195" customFormat="1"/>
    <row r="5821" s="195" customFormat="1"/>
    <row r="5822" s="195" customFormat="1"/>
    <row r="5823" s="195" customFormat="1"/>
    <row r="5824" s="195" customFormat="1"/>
    <row r="5825" s="195" customFormat="1"/>
    <row r="5826" s="195" customFormat="1"/>
    <row r="5827" s="195" customFormat="1"/>
    <row r="5828" s="195" customFormat="1"/>
    <row r="5829" s="195" customFormat="1"/>
    <row r="5830" s="195" customFormat="1"/>
    <row r="5831" s="195" customFormat="1"/>
    <row r="5832" s="195" customFormat="1"/>
    <row r="5833" s="195" customFormat="1"/>
    <row r="5834" s="195" customFormat="1"/>
    <row r="5835" s="195" customFormat="1"/>
    <row r="5836" s="195" customFormat="1"/>
    <row r="5837" s="195" customFormat="1"/>
    <row r="5838" s="195" customFormat="1"/>
    <row r="5839" s="195" customFormat="1"/>
    <row r="5840" s="195" customFormat="1"/>
    <row r="5841" s="195" customFormat="1"/>
    <row r="5842" s="195" customFormat="1"/>
    <row r="5843" s="195" customFormat="1"/>
    <row r="5844" s="195" customFormat="1"/>
    <row r="5845" s="195" customFormat="1"/>
    <row r="5846" s="195" customFormat="1"/>
    <row r="5847" s="195" customFormat="1"/>
    <row r="5848" s="195" customFormat="1"/>
    <row r="5849" s="195" customFormat="1"/>
    <row r="5850" s="195" customFormat="1"/>
    <row r="5851" s="195" customFormat="1"/>
    <row r="5852" s="195" customFormat="1"/>
    <row r="5853" s="195" customFormat="1"/>
    <row r="5854" s="195" customFormat="1"/>
    <row r="5855" s="195" customFormat="1"/>
    <row r="5856" s="195" customFormat="1"/>
    <row r="5857" s="195" customFormat="1"/>
    <row r="5858" s="195" customFormat="1"/>
    <row r="5859" s="195" customFormat="1"/>
    <row r="5860" s="195" customFormat="1"/>
    <row r="5861" s="195" customFormat="1"/>
    <row r="5862" s="195" customFormat="1"/>
    <row r="5863" s="195" customFormat="1"/>
    <row r="5864" s="195" customFormat="1"/>
    <row r="5865" s="195" customFormat="1"/>
    <row r="5866" s="195" customFormat="1"/>
    <row r="5867" s="195" customFormat="1"/>
    <row r="5868" s="195" customFormat="1"/>
    <row r="5869" s="195" customFormat="1"/>
    <row r="5870" s="195" customFormat="1"/>
    <row r="5871" s="195" customFormat="1"/>
    <row r="5872" s="195" customFormat="1"/>
    <row r="5873" s="195" customFormat="1"/>
    <row r="5874" s="195" customFormat="1"/>
    <row r="5875" s="195" customFormat="1"/>
    <row r="5876" s="195" customFormat="1"/>
    <row r="5877" s="195" customFormat="1"/>
    <row r="5878" s="195" customFormat="1"/>
    <row r="5879" s="195" customFormat="1"/>
    <row r="5880" s="195" customFormat="1"/>
    <row r="5881" s="195" customFormat="1"/>
    <row r="5882" s="195" customFormat="1"/>
    <row r="5883" s="195" customFormat="1"/>
    <row r="5884" s="195" customFormat="1"/>
    <row r="5885" s="195" customFormat="1"/>
    <row r="5886" s="195" customFormat="1"/>
    <row r="5887" s="195" customFormat="1"/>
    <row r="5888" s="195" customFormat="1"/>
    <row r="5889" s="195" customFormat="1"/>
    <row r="5890" s="195" customFormat="1"/>
    <row r="5891" s="195" customFormat="1"/>
    <row r="5892" s="195" customFormat="1"/>
    <row r="5893" s="195" customFormat="1"/>
    <row r="5894" s="195" customFormat="1"/>
    <row r="5895" s="195" customFormat="1"/>
    <row r="5896" s="195" customFormat="1"/>
    <row r="5897" s="195" customFormat="1"/>
    <row r="5898" s="195" customFormat="1"/>
    <row r="5899" s="195" customFormat="1"/>
    <row r="5900" s="195" customFormat="1"/>
    <row r="5901" s="195" customFormat="1"/>
    <row r="5902" s="195" customFormat="1"/>
    <row r="5903" s="195" customFormat="1"/>
    <row r="5904" s="195" customFormat="1"/>
    <row r="5905" s="195" customFormat="1"/>
    <row r="5906" s="195" customFormat="1"/>
    <row r="5907" s="195" customFormat="1"/>
    <row r="5908" s="195" customFormat="1"/>
    <row r="5909" s="195" customFormat="1"/>
    <row r="5910" s="195" customFormat="1"/>
    <row r="5911" s="195" customFormat="1"/>
    <row r="5912" s="195" customFormat="1"/>
    <row r="5913" s="195" customFormat="1"/>
    <row r="5914" s="195" customFormat="1"/>
    <row r="5915" s="195" customFormat="1"/>
    <row r="5916" s="195" customFormat="1"/>
    <row r="5917" s="195" customFormat="1"/>
    <row r="5918" s="195" customFormat="1"/>
    <row r="5919" s="195" customFormat="1"/>
    <row r="5920" s="195" customFormat="1"/>
    <row r="5921" s="195" customFormat="1"/>
    <row r="5922" s="195" customFormat="1"/>
    <row r="5923" s="195" customFormat="1"/>
    <row r="5924" s="195" customFormat="1"/>
    <row r="5925" s="195" customFormat="1"/>
    <row r="5926" s="195" customFormat="1"/>
    <row r="5927" s="195" customFormat="1"/>
    <row r="5928" s="195" customFormat="1"/>
    <row r="5929" s="195" customFormat="1"/>
    <row r="5930" s="195" customFormat="1"/>
    <row r="5931" s="195" customFormat="1"/>
    <row r="5932" s="195" customFormat="1"/>
    <row r="5933" s="195" customFormat="1"/>
    <row r="5934" s="195" customFormat="1"/>
    <row r="5935" s="195" customFormat="1"/>
    <row r="5936" s="195" customFormat="1"/>
    <row r="5937" s="195" customFormat="1"/>
    <row r="5938" s="195" customFormat="1"/>
    <row r="5939" s="195" customFormat="1"/>
    <row r="5940" s="195" customFormat="1"/>
    <row r="5941" s="195" customFormat="1"/>
    <row r="5942" s="195" customFormat="1"/>
    <row r="5943" s="195" customFormat="1"/>
    <row r="5944" s="195" customFormat="1"/>
    <row r="5945" s="195" customFormat="1"/>
    <row r="5946" s="195" customFormat="1"/>
    <row r="5947" s="195" customFormat="1"/>
    <row r="5948" s="195" customFormat="1"/>
    <row r="5949" s="195" customFormat="1"/>
    <row r="5950" s="195" customFormat="1"/>
    <row r="5951" s="195" customFormat="1"/>
    <row r="5952" s="195" customFormat="1"/>
    <row r="5953" s="195" customFormat="1"/>
    <row r="5954" s="195" customFormat="1"/>
    <row r="5955" s="195" customFormat="1"/>
    <row r="5956" s="195" customFormat="1"/>
    <row r="5957" s="195" customFormat="1"/>
    <row r="5958" s="195" customFormat="1"/>
    <row r="5959" s="195" customFormat="1"/>
    <row r="5960" s="195" customFormat="1"/>
    <row r="5961" s="195" customFormat="1"/>
    <row r="5962" s="195" customFormat="1"/>
    <row r="5963" s="195" customFormat="1"/>
    <row r="5964" s="195" customFormat="1"/>
    <row r="5965" s="195" customFormat="1"/>
    <row r="5966" s="195" customFormat="1"/>
    <row r="5967" s="195" customFormat="1"/>
    <row r="5968" s="195" customFormat="1"/>
    <row r="5969" s="195" customFormat="1"/>
    <row r="5970" s="195" customFormat="1"/>
    <row r="5971" s="195" customFormat="1"/>
    <row r="5972" s="195" customFormat="1"/>
    <row r="5973" s="195" customFormat="1"/>
    <row r="5974" s="195" customFormat="1"/>
    <row r="5975" s="195" customFormat="1"/>
    <row r="5976" s="195" customFormat="1"/>
    <row r="5977" s="195" customFormat="1"/>
    <row r="5978" s="195" customFormat="1"/>
    <row r="5979" s="195" customFormat="1"/>
    <row r="5980" s="195" customFormat="1"/>
    <row r="5981" s="195" customFormat="1"/>
    <row r="5982" s="195" customFormat="1"/>
    <row r="5983" s="195" customFormat="1"/>
    <row r="5984" s="195" customFormat="1"/>
    <row r="5985" s="195" customFormat="1"/>
    <row r="5986" s="195" customFormat="1"/>
    <row r="5987" s="195" customFormat="1"/>
    <row r="5988" s="195" customFormat="1"/>
    <row r="5989" s="195" customFormat="1"/>
    <row r="5990" s="195" customFormat="1"/>
    <row r="5991" s="195" customFormat="1"/>
    <row r="5992" s="195" customFormat="1"/>
    <row r="5993" s="195" customFormat="1"/>
    <row r="5994" s="195" customFormat="1"/>
    <row r="5995" s="195" customFormat="1"/>
    <row r="5996" s="195" customFormat="1"/>
    <row r="5997" s="195" customFormat="1"/>
    <row r="5998" s="195" customFormat="1"/>
    <row r="5999" s="195" customFormat="1"/>
    <row r="6000" s="195" customFormat="1"/>
    <row r="6001" s="195" customFormat="1"/>
    <row r="6002" s="195" customFormat="1"/>
    <row r="6003" s="195" customFormat="1"/>
    <row r="6004" s="195" customFormat="1"/>
    <row r="6005" s="195" customFormat="1"/>
    <row r="6006" s="195" customFormat="1"/>
    <row r="6007" s="195" customFormat="1"/>
    <row r="6008" s="195" customFormat="1"/>
    <row r="6009" s="195" customFormat="1"/>
    <row r="6010" s="195" customFormat="1"/>
    <row r="6011" s="195" customFormat="1"/>
    <row r="6012" s="195" customFormat="1"/>
    <row r="6013" s="195" customFormat="1"/>
    <row r="6014" s="195" customFormat="1"/>
    <row r="6015" s="195" customFormat="1"/>
    <row r="6016" s="195" customFormat="1"/>
    <row r="6017" s="195" customFormat="1"/>
    <row r="6018" s="195" customFormat="1"/>
    <row r="6019" s="195" customFormat="1"/>
    <row r="6020" s="195" customFormat="1"/>
    <row r="6021" s="195" customFormat="1"/>
    <row r="6022" s="195" customFormat="1"/>
    <row r="6023" s="195" customFormat="1"/>
    <row r="6024" s="195" customFormat="1"/>
    <row r="6025" s="195" customFormat="1"/>
    <row r="6026" s="195" customFormat="1"/>
    <row r="6027" s="195" customFormat="1"/>
    <row r="6028" s="195" customFormat="1"/>
    <row r="6029" s="195" customFormat="1"/>
    <row r="6030" s="195" customFormat="1"/>
    <row r="6031" s="195" customFormat="1"/>
    <row r="6032" s="195" customFormat="1"/>
    <row r="6033" s="195" customFormat="1"/>
    <row r="6034" s="195" customFormat="1"/>
    <row r="6035" s="195" customFormat="1"/>
    <row r="6036" s="195" customFormat="1"/>
    <row r="6037" s="195" customFormat="1"/>
    <row r="6038" s="195" customFormat="1"/>
    <row r="6039" s="195" customFormat="1"/>
    <row r="6040" s="195" customFormat="1"/>
    <row r="6041" s="195" customFormat="1"/>
    <row r="6042" s="195" customFormat="1"/>
    <row r="6043" s="195" customFormat="1"/>
    <row r="6044" s="195" customFormat="1"/>
    <row r="6045" s="195" customFormat="1"/>
    <row r="6046" s="195" customFormat="1"/>
    <row r="6047" s="195" customFormat="1"/>
    <row r="6048" s="195" customFormat="1"/>
    <row r="6049" s="195" customFormat="1"/>
    <row r="6050" s="195" customFormat="1"/>
    <row r="6051" s="195" customFormat="1"/>
    <row r="6052" s="195" customFormat="1"/>
    <row r="6053" s="195" customFormat="1"/>
    <row r="6054" s="195" customFormat="1"/>
    <row r="6055" s="195" customFormat="1"/>
    <row r="6056" s="195" customFormat="1"/>
    <row r="6057" s="195" customFormat="1"/>
    <row r="6058" s="195" customFormat="1"/>
    <row r="6059" s="195" customFormat="1"/>
    <row r="6060" s="195" customFormat="1"/>
    <row r="6061" s="195" customFormat="1"/>
    <row r="6062" s="195" customFormat="1"/>
    <row r="6063" s="195" customFormat="1"/>
    <row r="6064" s="195" customFormat="1"/>
    <row r="6065" s="195" customFormat="1"/>
    <row r="6066" s="195" customFormat="1"/>
    <row r="6067" s="195" customFormat="1"/>
    <row r="6068" s="195" customFormat="1"/>
    <row r="6069" s="195" customFormat="1"/>
    <row r="6070" s="195" customFormat="1"/>
    <row r="6071" s="195" customFormat="1"/>
    <row r="6072" s="195" customFormat="1"/>
    <row r="6073" s="195" customFormat="1"/>
    <row r="6074" s="195" customFormat="1"/>
    <row r="6075" s="195" customFormat="1"/>
    <row r="6076" s="195" customFormat="1"/>
    <row r="6077" s="195" customFormat="1"/>
    <row r="6078" s="195" customFormat="1"/>
    <row r="6079" s="195" customFormat="1"/>
    <row r="6080" s="195" customFormat="1"/>
    <row r="6081" s="195" customFormat="1"/>
    <row r="6082" s="195" customFormat="1"/>
    <row r="6083" s="195" customFormat="1"/>
    <row r="6084" s="195" customFormat="1"/>
    <row r="6085" s="195" customFormat="1"/>
    <row r="6086" s="195" customFormat="1"/>
    <row r="6087" s="195" customFormat="1"/>
    <row r="6088" s="195" customFormat="1"/>
    <row r="6089" s="195" customFormat="1"/>
    <row r="6090" s="195" customFormat="1"/>
    <row r="6091" s="195" customFormat="1"/>
    <row r="6092" s="195" customFormat="1"/>
    <row r="6093" s="195" customFormat="1"/>
    <row r="6094" s="195" customFormat="1"/>
    <row r="6095" s="195" customFormat="1"/>
    <row r="6096" s="195" customFormat="1"/>
    <row r="6097" s="195" customFormat="1"/>
    <row r="6098" s="195" customFormat="1"/>
    <row r="6099" s="195" customFormat="1"/>
    <row r="6100" s="195" customFormat="1"/>
    <row r="6101" s="195" customFormat="1"/>
    <row r="6102" s="195" customFormat="1"/>
    <row r="6103" s="195" customFormat="1"/>
    <row r="6104" s="195" customFormat="1"/>
    <row r="6105" s="195" customFormat="1"/>
    <row r="6106" s="195" customFormat="1"/>
    <row r="6107" s="195" customFormat="1"/>
    <row r="6108" s="195" customFormat="1"/>
    <row r="6109" s="195" customFormat="1"/>
    <row r="6110" s="195" customFormat="1"/>
    <row r="6111" s="195" customFormat="1"/>
    <row r="6112" s="195" customFormat="1"/>
    <row r="6113" s="195" customFormat="1"/>
    <row r="6114" s="195" customFormat="1"/>
    <row r="6115" s="195" customFormat="1"/>
    <row r="6116" s="195" customFormat="1"/>
    <row r="6117" s="195" customFormat="1"/>
    <row r="6118" s="195" customFormat="1"/>
    <row r="6119" s="195" customFormat="1"/>
    <row r="6120" s="195" customFormat="1"/>
    <row r="6121" s="195" customFormat="1"/>
    <row r="6122" s="195" customFormat="1"/>
    <row r="6123" s="195" customFormat="1"/>
    <row r="6124" s="195" customFormat="1"/>
    <row r="6125" s="195" customFormat="1"/>
    <row r="6126" s="195" customFormat="1"/>
    <row r="6127" s="195" customFormat="1"/>
    <row r="6128" s="195" customFormat="1"/>
    <row r="6129" s="195" customFormat="1"/>
    <row r="6130" s="195" customFormat="1"/>
    <row r="6131" s="195" customFormat="1"/>
    <row r="6132" s="195" customFormat="1"/>
    <row r="6133" s="195" customFormat="1"/>
    <row r="6134" s="195" customFormat="1"/>
    <row r="6135" s="195" customFormat="1"/>
    <row r="6136" s="195" customFormat="1"/>
    <row r="6137" s="195" customFormat="1"/>
    <row r="6138" s="195" customFormat="1"/>
    <row r="6139" s="195" customFormat="1"/>
    <row r="6140" s="195" customFormat="1"/>
    <row r="6141" s="195" customFormat="1"/>
    <row r="6142" s="195" customFormat="1"/>
    <row r="6143" s="195" customFormat="1"/>
    <row r="6144" s="195" customFormat="1"/>
    <row r="6145" s="195" customFormat="1"/>
    <row r="6146" s="195" customFormat="1"/>
    <row r="6147" s="195" customFormat="1"/>
    <row r="6148" s="195" customFormat="1"/>
    <row r="6149" s="195" customFormat="1"/>
    <row r="6150" s="195" customFormat="1"/>
    <row r="6151" s="195" customFormat="1"/>
    <row r="6152" s="195" customFormat="1"/>
    <row r="6153" s="195" customFormat="1"/>
    <row r="6154" s="195" customFormat="1"/>
    <row r="6155" s="195" customFormat="1"/>
    <row r="6156" s="195" customFormat="1"/>
    <row r="6157" s="195" customFormat="1"/>
    <row r="6158" s="195" customFormat="1"/>
    <row r="6159" s="195" customFormat="1"/>
    <row r="6160" s="195" customFormat="1"/>
    <row r="6161" s="195" customFormat="1"/>
    <row r="6162" s="195" customFormat="1"/>
    <row r="6163" s="195" customFormat="1"/>
    <row r="6164" s="195" customFormat="1"/>
    <row r="6165" s="195" customFormat="1"/>
    <row r="6166" s="195" customFormat="1"/>
    <row r="6167" s="195" customFormat="1"/>
    <row r="6168" s="195" customFormat="1"/>
    <row r="6169" s="195" customFormat="1"/>
    <row r="6170" s="195" customFormat="1"/>
    <row r="6171" s="195" customFormat="1"/>
    <row r="6172" s="195" customFormat="1"/>
    <row r="6173" s="195" customFormat="1"/>
    <row r="6174" s="195" customFormat="1"/>
    <row r="6175" s="195" customFormat="1"/>
    <row r="6176" s="195" customFormat="1"/>
    <row r="6177" s="195" customFormat="1"/>
    <row r="6178" s="195" customFormat="1"/>
    <row r="6179" s="195" customFormat="1"/>
    <row r="6180" s="195" customFormat="1"/>
    <row r="6181" s="195" customFormat="1"/>
    <row r="6182" s="195" customFormat="1"/>
    <row r="6183" s="195" customFormat="1"/>
    <row r="6184" s="195" customFormat="1"/>
    <row r="6185" s="195" customFormat="1"/>
    <row r="6186" s="195" customFormat="1"/>
    <row r="6187" s="195" customFormat="1"/>
    <row r="6188" s="195" customFormat="1"/>
    <row r="6189" s="195" customFormat="1"/>
    <row r="6190" s="195" customFormat="1"/>
    <row r="6191" s="195" customFormat="1"/>
    <row r="6192" s="195" customFormat="1"/>
    <row r="6193" s="195" customFormat="1"/>
    <row r="6194" s="195" customFormat="1"/>
    <row r="6195" s="195" customFormat="1"/>
    <row r="6196" s="195" customFormat="1"/>
    <row r="6197" s="195" customFormat="1"/>
    <row r="6198" s="195" customFormat="1"/>
    <row r="6199" s="195" customFormat="1"/>
    <row r="6200" s="195" customFormat="1"/>
    <row r="6201" s="195" customFormat="1"/>
    <row r="6202" s="195" customFormat="1"/>
    <row r="6203" s="195" customFormat="1"/>
    <row r="6204" s="195" customFormat="1"/>
    <row r="6205" s="195" customFormat="1"/>
    <row r="6206" s="195" customFormat="1"/>
    <row r="6207" s="195" customFormat="1"/>
    <row r="6208" s="195" customFormat="1"/>
    <row r="6209" s="195" customFormat="1"/>
    <row r="6210" s="195" customFormat="1"/>
    <row r="6211" s="195" customFormat="1"/>
    <row r="6212" s="195" customFormat="1"/>
    <row r="6213" s="195" customFormat="1"/>
    <row r="6214" s="195" customFormat="1"/>
    <row r="6215" s="195" customFormat="1"/>
    <row r="6216" s="195" customFormat="1"/>
    <row r="6217" s="195" customFormat="1"/>
    <row r="6218" s="195" customFormat="1"/>
    <row r="6219" s="195" customFormat="1"/>
    <row r="6220" s="195" customFormat="1"/>
    <row r="6221" s="195" customFormat="1"/>
    <row r="6222" s="195" customFormat="1"/>
    <row r="6223" s="195" customFormat="1"/>
    <row r="6224" s="195" customFormat="1"/>
    <row r="6225" s="195" customFormat="1"/>
    <row r="6226" s="195" customFormat="1"/>
    <row r="6227" s="195" customFormat="1"/>
    <row r="6228" s="195" customFormat="1"/>
    <row r="6229" s="195" customFormat="1"/>
    <row r="6230" s="195" customFormat="1"/>
    <row r="6231" s="195" customFormat="1"/>
    <row r="6232" s="195" customFormat="1"/>
    <row r="6233" s="195" customFormat="1"/>
    <row r="6234" s="195" customFormat="1"/>
    <row r="6235" s="195" customFormat="1"/>
    <row r="6236" s="195" customFormat="1"/>
    <row r="6237" s="195" customFormat="1"/>
    <row r="6238" s="195" customFormat="1"/>
    <row r="6239" s="195" customFormat="1"/>
    <row r="6240" s="195" customFormat="1"/>
    <row r="6241" s="195" customFormat="1"/>
    <row r="6242" s="195" customFormat="1"/>
    <row r="6243" s="195" customFormat="1"/>
    <row r="6244" s="195" customFormat="1"/>
    <row r="6245" s="195" customFormat="1"/>
    <row r="6246" s="195" customFormat="1"/>
    <row r="6247" s="195" customFormat="1"/>
    <row r="6248" s="195" customFormat="1"/>
    <row r="6249" s="195" customFormat="1"/>
    <row r="6250" s="195" customFormat="1"/>
    <row r="6251" s="195" customFormat="1"/>
    <row r="6252" s="195" customFormat="1"/>
    <row r="6253" s="195" customFormat="1"/>
    <row r="6254" s="195" customFormat="1"/>
    <row r="6255" s="195" customFormat="1"/>
    <row r="6256" s="195" customFormat="1"/>
    <row r="6257" s="195" customFormat="1"/>
    <row r="6258" s="195" customFormat="1"/>
    <row r="6259" s="195" customFormat="1"/>
    <row r="6260" s="195" customFormat="1"/>
    <row r="6261" s="195" customFormat="1"/>
    <row r="6262" s="195" customFormat="1"/>
    <row r="6263" s="195" customFormat="1"/>
    <row r="6264" s="195" customFormat="1"/>
    <row r="6265" s="195" customFormat="1"/>
    <row r="6266" s="195" customFormat="1"/>
    <row r="6267" s="195" customFormat="1"/>
    <row r="6268" s="195" customFormat="1"/>
    <row r="6269" s="195" customFormat="1"/>
    <row r="6270" s="195" customFormat="1"/>
    <row r="6271" s="195" customFormat="1"/>
    <row r="6272" s="195" customFormat="1"/>
    <row r="6273" s="195" customFormat="1"/>
    <row r="6274" s="195" customFormat="1"/>
    <row r="6275" s="195" customFormat="1"/>
    <row r="6276" s="195" customFormat="1"/>
    <row r="6277" s="195" customFormat="1"/>
    <row r="6278" s="195" customFormat="1"/>
    <row r="6279" s="195" customFormat="1"/>
    <row r="6280" s="195" customFormat="1"/>
    <row r="6281" s="195" customFormat="1"/>
    <row r="6282" s="195" customFormat="1"/>
    <row r="6283" s="195" customFormat="1"/>
    <row r="6284" s="195" customFormat="1"/>
    <row r="6285" s="195" customFormat="1"/>
    <row r="6286" s="195" customFormat="1"/>
    <row r="6287" s="195" customFormat="1"/>
    <row r="6288" s="195" customFormat="1"/>
    <row r="6289" s="195" customFormat="1"/>
    <row r="6290" s="195" customFormat="1"/>
    <row r="6291" s="195" customFormat="1"/>
    <row r="6292" s="195" customFormat="1"/>
    <row r="6293" s="195" customFormat="1"/>
    <row r="6294" s="195" customFormat="1"/>
    <row r="6295" s="195" customFormat="1"/>
    <row r="6296" s="195" customFormat="1"/>
    <row r="6297" s="195" customFormat="1"/>
    <row r="6298" s="195" customFormat="1"/>
    <row r="6299" s="195" customFormat="1"/>
    <row r="6300" s="195" customFormat="1"/>
    <row r="6301" s="195" customFormat="1"/>
    <row r="6302" s="195" customFormat="1"/>
    <row r="6303" s="195" customFormat="1"/>
    <row r="6304" s="195" customFormat="1"/>
    <row r="6305" s="195" customFormat="1"/>
    <row r="6306" s="195" customFormat="1"/>
    <row r="6307" s="195" customFormat="1"/>
    <row r="6308" s="195" customFormat="1"/>
    <row r="6309" s="195" customFormat="1"/>
    <row r="6310" s="195" customFormat="1"/>
    <row r="6311" s="195" customFormat="1"/>
    <row r="6312" s="195" customFormat="1"/>
    <row r="6313" s="195" customFormat="1"/>
    <row r="6314" s="195" customFormat="1"/>
    <row r="6315" s="195" customFormat="1"/>
    <row r="6316" s="195" customFormat="1"/>
    <row r="6317" s="195" customFormat="1"/>
    <row r="6318" s="195" customFormat="1"/>
    <row r="6319" s="195" customFormat="1"/>
    <row r="6320" s="195" customFormat="1"/>
    <row r="6321" s="195" customFormat="1"/>
    <row r="6322" s="195" customFormat="1"/>
    <row r="6323" s="195" customFormat="1"/>
    <row r="6324" s="195" customFormat="1"/>
    <row r="6325" s="195" customFormat="1"/>
    <row r="6326" s="195" customFormat="1"/>
    <row r="6327" s="195" customFormat="1"/>
    <row r="6328" s="195" customFormat="1"/>
    <row r="6329" s="195" customFormat="1"/>
    <row r="6330" s="195" customFormat="1"/>
    <row r="6331" s="195" customFormat="1"/>
    <row r="6332" s="195" customFormat="1"/>
    <row r="6333" s="195" customFormat="1"/>
    <row r="6334" s="195" customFormat="1"/>
    <row r="6335" s="195" customFormat="1"/>
    <row r="6336" s="195" customFormat="1"/>
    <row r="6337" s="195" customFormat="1"/>
    <row r="6338" s="195" customFormat="1"/>
    <row r="6339" s="195" customFormat="1"/>
    <row r="6340" s="195" customFormat="1"/>
    <row r="6341" s="195" customFormat="1"/>
    <row r="6342" s="195" customFormat="1"/>
    <row r="6343" s="195" customFormat="1"/>
    <row r="6344" s="195" customFormat="1"/>
    <row r="6345" s="195" customFormat="1"/>
    <row r="6346" s="195" customFormat="1"/>
    <row r="6347" s="195" customFormat="1"/>
    <row r="6348" s="195" customFormat="1"/>
    <row r="6349" s="195" customFormat="1"/>
    <row r="6350" s="195" customFormat="1"/>
    <row r="6351" s="195" customFormat="1"/>
    <row r="6352" s="195" customFormat="1"/>
    <row r="6353" s="195" customFormat="1"/>
    <row r="6354" s="195" customFormat="1"/>
    <row r="6355" s="195" customFormat="1"/>
    <row r="6356" s="195" customFormat="1"/>
    <row r="6357" s="195" customFormat="1"/>
    <row r="6358" s="195" customFormat="1"/>
    <row r="6359" s="195" customFormat="1"/>
    <row r="6360" s="195" customFormat="1"/>
    <row r="6361" s="195" customFormat="1"/>
    <row r="6362" s="195" customFormat="1"/>
    <row r="6363" s="195" customFormat="1"/>
    <row r="6364" s="195" customFormat="1"/>
    <row r="6365" s="195" customFormat="1"/>
    <row r="6366" s="195" customFormat="1"/>
    <row r="6367" s="195" customFormat="1"/>
    <row r="6368" s="195" customFormat="1"/>
    <row r="6369" s="195" customFormat="1"/>
    <row r="6370" s="195" customFormat="1"/>
    <row r="6371" s="195" customFormat="1"/>
    <row r="6372" s="195" customFormat="1"/>
    <row r="6373" s="195" customFormat="1"/>
    <row r="6374" s="195" customFormat="1"/>
    <row r="6375" s="195" customFormat="1"/>
    <row r="6376" s="195" customFormat="1"/>
    <row r="6377" s="195" customFormat="1"/>
    <row r="6378" s="195" customFormat="1"/>
    <row r="6379" s="195" customFormat="1"/>
    <row r="6380" s="195" customFormat="1"/>
    <row r="6381" s="195" customFormat="1"/>
    <row r="6382" s="195" customFormat="1"/>
    <row r="6383" s="195" customFormat="1"/>
    <row r="6384" s="195" customFormat="1"/>
    <row r="6385" s="195" customFormat="1"/>
    <row r="6386" s="195" customFormat="1"/>
    <row r="6387" s="195" customFormat="1"/>
    <row r="6388" s="195" customFormat="1"/>
    <row r="6389" s="195" customFormat="1"/>
    <row r="6390" s="195" customFormat="1"/>
    <row r="6391" s="195" customFormat="1"/>
    <row r="6392" s="195" customFormat="1"/>
    <row r="6393" s="195" customFormat="1"/>
    <row r="6394" s="195" customFormat="1"/>
    <row r="6395" s="195" customFormat="1"/>
    <row r="6396" s="195" customFormat="1"/>
    <row r="6397" s="195" customFormat="1"/>
    <row r="6398" s="195" customFormat="1"/>
    <row r="6399" s="195" customFormat="1"/>
    <row r="6400" s="195" customFormat="1"/>
    <row r="6401" s="195" customFormat="1"/>
    <row r="6402" s="195" customFormat="1"/>
    <row r="6403" s="195" customFormat="1"/>
    <row r="6404" s="195" customFormat="1"/>
    <row r="6405" s="195" customFormat="1"/>
    <row r="6406" s="195" customFormat="1"/>
    <row r="6407" s="195" customFormat="1"/>
    <row r="6408" s="195" customFormat="1"/>
    <row r="6409" s="195" customFormat="1"/>
    <row r="6410" s="195" customFormat="1"/>
    <row r="6411" s="195" customFormat="1"/>
    <row r="6412" s="195" customFormat="1"/>
    <row r="6413" s="195" customFormat="1"/>
    <row r="6414" s="195" customFormat="1"/>
    <row r="6415" s="195" customFormat="1"/>
    <row r="6416" s="195" customFormat="1"/>
    <row r="6417" s="195" customFormat="1"/>
    <row r="6418" s="195" customFormat="1"/>
    <row r="6419" s="195" customFormat="1"/>
    <row r="6420" s="195" customFormat="1"/>
    <row r="6421" s="195" customFormat="1"/>
    <row r="6422" s="195" customFormat="1"/>
    <row r="6423" s="195" customFormat="1"/>
    <row r="6424" s="195" customFormat="1"/>
    <row r="6425" s="195" customFormat="1"/>
    <row r="6426" s="195" customFormat="1"/>
    <row r="6427" s="195" customFormat="1"/>
    <row r="6428" s="195" customFormat="1"/>
    <row r="6429" s="195" customFormat="1"/>
    <row r="6430" s="195" customFormat="1"/>
    <row r="6431" s="195" customFormat="1"/>
    <row r="6432" s="195" customFormat="1"/>
    <row r="6433" s="195" customFormat="1"/>
    <row r="6434" s="195" customFormat="1"/>
    <row r="6435" s="195" customFormat="1"/>
    <row r="6436" s="195" customFormat="1"/>
    <row r="6437" s="195" customFormat="1"/>
    <row r="6438" s="195" customFormat="1"/>
    <row r="6439" s="195" customFormat="1"/>
    <row r="6440" s="195" customFormat="1"/>
    <row r="6441" s="195" customFormat="1"/>
    <row r="6442" s="195" customFormat="1"/>
    <row r="6443" s="195" customFormat="1"/>
    <row r="6444" s="195" customFormat="1"/>
    <row r="6445" s="195" customFormat="1"/>
    <row r="6446" s="195" customFormat="1"/>
    <row r="6447" s="195" customFormat="1"/>
    <row r="6448" s="195" customFormat="1"/>
    <row r="6449" s="195" customFormat="1"/>
    <row r="6450" s="195" customFormat="1"/>
    <row r="6451" s="195" customFormat="1"/>
    <row r="6452" s="195" customFormat="1"/>
    <row r="6453" s="195" customFormat="1"/>
    <row r="6454" s="195" customFormat="1"/>
    <row r="6455" s="195" customFormat="1"/>
    <row r="6456" s="195" customFormat="1"/>
    <row r="6457" s="195" customFormat="1"/>
    <row r="6458" s="195" customFormat="1"/>
    <row r="6459" s="195" customFormat="1"/>
    <row r="6460" s="195" customFormat="1"/>
    <row r="6461" s="195" customFormat="1"/>
    <row r="6462" s="195" customFormat="1"/>
    <row r="6463" s="195" customFormat="1"/>
    <row r="6464" s="195" customFormat="1"/>
    <row r="6465" s="195" customFormat="1"/>
    <row r="6466" s="195" customFormat="1"/>
    <row r="6467" s="195" customFormat="1"/>
    <row r="6468" s="195" customFormat="1"/>
    <row r="6469" s="195" customFormat="1"/>
    <row r="6470" s="195" customFormat="1"/>
    <row r="6471" s="195" customFormat="1"/>
    <row r="6472" s="195" customFormat="1"/>
    <row r="6473" s="195" customFormat="1"/>
    <row r="6474" s="195" customFormat="1"/>
    <row r="6475" s="195" customFormat="1"/>
    <row r="6476" s="195" customFormat="1"/>
    <row r="6477" s="195" customFormat="1"/>
    <row r="6478" s="195" customFormat="1"/>
    <row r="6479" s="195" customFormat="1"/>
    <row r="6480" s="195" customFormat="1"/>
    <row r="6481" s="195" customFormat="1"/>
    <row r="6482" s="195" customFormat="1"/>
    <row r="6483" s="195" customFormat="1"/>
    <row r="6484" s="195" customFormat="1"/>
    <row r="6485" s="195" customFormat="1"/>
    <row r="6486" s="195" customFormat="1"/>
    <row r="6487" s="195" customFormat="1"/>
    <row r="6488" s="195" customFormat="1"/>
    <row r="6489" s="195" customFormat="1"/>
    <row r="6490" s="195" customFormat="1"/>
    <row r="6491" s="195" customFormat="1"/>
    <row r="6492" s="195" customFormat="1"/>
    <row r="6493" s="195" customFormat="1"/>
    <row r="6494" s="195" customFormat="1"/>
    <row r="6495" s="195" customFormat="1"/>
    <row r="6496" s="195" customFormat="1"/>
    <row r="6497" s="195" customFormat="1"/>
    <row r="6498" s="195" customFormat="1"/>
    <row r="6499" s="195" customFormat="1"/>
    <row r="6500" s="195" customFormat="1"/>
    <row r="6501" s="195" customFormat="1"/>
    <row r="6502" s="195" customFormat="1"/>
    <row r="6503" s="195" customFormat="1"/>
    <row r="6504" s="195" customFormat="1"/>
    <row r="6505" s="195" customFormat="1"/>
    <row r="6506" s="195" customFormat="1"/>
    <row r="6507" s="195" customFormat="1"/>
    <row r="6508" s="195" customFormat="1"/>
    <row r="6509" s="195" customFormat="1"/>
    <row r="6510" s="195" customFormat="1"/>
    <row r="6511" s="195" customFormat="1"/>
    <row r="6512" s="195" customFormat="1"/>
    <row r="6513" s="195" customFormat="1"/>
    <row r="6514" s="195" customFormat="1"/>
    <row r="6515" s="195" customFormat="1"/>
    <row r="6516" s="195" customFormat="1"/>
    <row r="6517" s="195" customFormat="1"/>
    <row r="6518" s="195" customFormat="1"/>
    <row r="6519" s="195" customFormat="1"/>
    <row r="6520" s="195" customFormat="1"/>
    <row r="6521" s="195" customFormat="1"/>
    <row r="6522" s="195" customFormat="1"/>
    <row r="6523" s="195" customFormat="1"/>
    <row r="6524" s="195" customFormat="1"/>
    <row r="6525" s="195" customFormat="1"/>
    <row r="6526" s="195" customFormat="1"/>
    <row r="6527" s="195" customFormat="1"/>
    <row r="6528" s="195" customFormat="1"/>
    <row r="6529" s="195" customFormat="1"/>
    <row r="6530" s="195" customFormat="1"/>
    <row r="6531" s="195" customFormat="1"/>
    <row r="6532" s="195" customFormat="1"/>
    <row r="6533" s="195" customFormat="1"/>
    <row r="6534" s="195" customFormat="1"/>
    <row r="6535" s="195" customFormat="1"/>
    <row r="6536" s="195" customFormat="1"/>
    <row r="6537" s="195" customFormat="1"/>
    <row r="6538" s="195" customFormat="1"/>
    <row r="6539" s="195" customFormat="1"/>
    <row r="6540" s="195" customFormat="1"/>
    <row r="6541" s="195" customFormat="1"/>
    <row r="6542" s="195" customFormat="1"/>
    <row r="6543" s="195" customFormat="1"/>
    <row r="6544" s="195" customFormat="1"/>
    <row r="6545" s="195" customFormat="1"/>
    <row r="6546" s="195" customFormat="1"/>
    <row r="6547" s="195" customFormat="1"/>
    <row r="6548" s="195" customFormat="1"/>
    <row r="6549" s="195" customFormat="1"/>
    <row r="6550" s="195" customFormat="1"/>
    <row r="6551" s="195" customFormat="1"/>
    <row r="6552" s="195" customFormat="1"/>
    <row r="6553" s="195" customFormat="1"/>
    <row r="6554" s="195" customFormat="1"/>
    <row r="6555" s="195" customFormat="1"/>
    <row r="6556" s="195" customFormat="1"/>
    <row r="6557" s="195" customFormat="1"/>
    <row r="6558" s="195" customFormat="1"/>
    <row r="6559" s="195" customFormat="1"/>
    <row r="6560" s="195" customFormat="1"/>
    <row r="6561" s="195" customFormat="1"/>
    <row r="6562" s="195" customFormat="1"/>
    <row r="6563" s="195" customFormat="1"/>
    <row r="6564" s="195" customFormat="1"/>
    <row r="6565" s="195" customFormat="1"/>
    <row r="6566" s="195" customFormat="1"/>
    <row r="6567" s="195" customFormat="1"/>
    <row r="6568" s="195" customFormat="1"/>
    <row r="6569" s="195" customFormat="1"/>
    <row r="6570" s="195" customFormat="1"/>
    <row r="6571" s="195" customFormat="1"/>
    <row r="6572" s="195" customFormat="1"/>
    <row r="6573" s="195" customFormat="1"/>
    <row r="6574" s="195" customFormat="1"/>
    <row r="6575" s="195" customFormat="1"/>
    <row r="6576" s="195" customFormat="1"/>
    <row r="6577" s="195" customFormat="1"/>
    <row r="6578" s="195" customFormat="1"/>
    <row r="6579" s="195" customFormat="1"/>
    <row r="6580" s="195" customFormat="1"/>
    <row r="6581" s="195" customFormat="1"/>
    <row r="6582" s="195" customFormat="1"/>
    <row r="6583" s="195" customFormat="1"/>
    <row r="6584" s="195" customFormat="1"/>
    <row r="6585" s="195" customFormat="1"/>
    <row r="6586" s="195" customFormat="1"/>
    <row r="6587" s="195" customFormat="1"/>
    <row r="6588" s="195" customFormat="1"/>
    <row r="6589" s="195" customFormat="1"/>
    <row r="6590" s="195" customFormat="1"/>
    <row r="6591" s="195" customFormat="1"/>
    <row r="6592" s="195" customFormat="1"/>
    <row r="6593" s="195" customFormat="1"/>
    <row r="6594" s="195" customFormat="1"/>
    <row r="6595" s="195" customFormat="1"/>
    <row r="6596" s="195" customFormat="1"/>
    <row r="6597" s="195" customFormat="1"/>
    <row r="6598" s="195" customFormat="1"/>
    <row r="6599" s="195" customFormat="1"/>
    <row r="6600" s="195" customFormat="1"/>
    <row r="6601" s="195" customFormat="1"/>
    <row r="6602" s="195" customFormat="1"/>
    <row r="6603" s="195" customFormat="1"/>
    <row r="6604" s="195" customFormat="1"/>
    <row r="6605" s="195" customFormat="1"/>
    <row r="6606" s="195" customFormat="1"/>
    <row r="6607" s="195" customFormat="1"/>
    <row r="6608" s="195" customFormat="1"/>
    <row r="6609" s="195" customFormat="1"/>
    <row r="6610" s="195" customFormat="1"/>
    <row r="6611" s="195" customFormat="1"/>
    <row r="6612" s="195" customFormat="1"/>
    <row r="6613" s="195" customFormat="1"/>
    <row r="6614" s="195" customFormat="1"/>
    <row r="6615" s="195" customFormat="1"/>
    <row r="6616" s="195" customFormat="1"/>
    <row r="6617" s="195" customFormat="1"/>
    <row r="6618" s="195" customFormat="1"/>
    <row r="6619" s="195" customFormat="1"/>
    <row r="6620" s="195" customFormat="1"/>
    <row r="6621" s="195" customFormat="1"/>
    <row r="6622" s="195" customFormat="1"/>
    <row r="6623" s="195" customFormat="1"/>
    <row r="6624" s="195" customFormat="1"/>
    <row r="6625" s="195" customFormat="1"/>
    <row r="6626" s="195" customFormat="1"/>
    <row r="6627" s="195" customFormat="1"/>
    <row r="6628" s="195" customFormat="1"/>
    <row r="6629" s="195" customFormat="1"/>
    <row r="6630" s="195" customFormat="1"/>
    <row r="6631" s="195" customFormat="1"/>
    <row r="6632" s="195" customFormat="1"/>
    <row r="6633" s="195" customFormat="1"/>
    <row r="6634" s="195" customFormat="1"/>
    <row r="6635" s="195" customFormat="1"/>
    <row r="6636" s="195" customFormat="1"/>
    <row r="6637" s="195" customFormat="1"/>
    <row r="6638" s="195" customFormat="1"/>
    <row r="6639" s="195" customFormat="1"/>
    <row r="6640" s="195" customFormat="1"/>
    <row r="6641" s="195" customFormat="1"/>
    <row r="6642" s="195" customFormat="1"/>
    <row r="6643" s="195" customFormat="1"/>
    <row r="6644" s="195" customFormat="1"/>
    <row r="6645" s="195" customFormat="1"/>
    <row r="6646" s="195" customFormat="1"/>
    <row r="6647" s="195" customFormat="1"/>
    <row r="6648" s="195" customFormat="1"/>
    <row r="6649" s="195" customFormat="1"/>
    <row r="6650" s="195" customFormat="1"/>
    <row r="6651" s="195" customFormat="1"/>
    <row r="6652" s="195" customFormat="1"/>
    <row r="6653" s="195" customFormat="1"/>
    <row r="6654" s="195" customFormat="1"/>
    <row r="6655" s="195" customFormat="1"/>
    <row r="6656" s="195" customFormat="1"/>
    <row r="6657" s="195" customFormat="1"/>
    <row r="6658" s="195" customFormat="1"/>
    <row r="6659" s="195" customFormat="1"/>
    <row r="6660" s="195" customFormat="1"/>
    <row r="6661" s="195" customFormat="1"/>
    <row r="6662" s="195" customFormat="1"/>
    <row r="6663" s="195" customFormat="1"/>
    <row r="6664" s="195" customFormat="1"/>
    <row r="6665" s="195" customFormat="1"/>
    <row r="6666" s="195" customFormat="1"/>
    <row r="6667" s="195" customFormat="1"/>
    <row r="6668" s="195" customFormat="1"/>
    <row r="6669" s="195" customFormat="1"/>
    <row r="6670" s="195" customFormat="1"/>
    <row r="6671" s="195" customFormat="1"/>
    <row r="6672" s="195" customFormat="1"/>
    <row r="6673" s="195" customFormat="1"/>
    <row r="6674" s="195" customFormat="1"/>
    <row r="6675" s="195" customFormat="1"/>
    <row r="6676" s="195" customFormat="1"/>
    <row r="6677" s="195" customFormat="1"/>
    <row r="6678" s="195" customFormat="1"/>
    <row r="6679" s="195" customFormat="1"/>
    <row r="6680" s="195" customFormat="1"/>
    <row r="6681" s="195" customFormat="1"/>
    <row r="6682" s="195" customFormat="1"/>
    <row r="6683" s="195" customFormat="1"/>
    <row r="6684" s="195" customFormat="1"/>
    <row r="6685" s="195" customFormat="1"/>
    <row r="6686" s="195" customFormat="1"/>
    <row r="6687" s="195" customFormat="1"/>
    <row r="6688" s="195" customFormat="1"/>
    <row r="6689" s="195" customFormat="1"/>
    <row r="6690" s="195" customFormat="1"/>
    <row r="6691" s="195" customFormat="1"/>
    <row r="6692" s="195" customFormat="1"/>
    <row r="6693" s="195" customFormat="1"/>
    <row r="6694" s="195" customFormat="1"/>
    <row r="6695" s="195" customFormat="1"/>
    <row r="6696" s="195" customFormat="1"/>
    <row r="6697" s="195" customFormat="1"/>
    <row r="6698" s="195" customFormat="1"/>
    <row r="6699" s="195" customFormat="1"/>
    <row r="6700" s="195" customFormat="1"/>
    <row r="6701" s="195" customFormat="1"/>
    <row r="6702" s="195" customFormat="1"/>
    <row r="6703" s="195" customFormat="1"/>
    <row r="6704" s="195" customFormat="1"/>
    <row r="6705" s="195" customFormat="1"/>
    <row r="6706" s="195" customFormat="1"/>
    <row r="6707" s="195" customFormat="1"/>
    <row r="6708" s="195" customFormat="1"/>
    <row r="6709" s="195" customFormat="1"/>
    <row r="6710" s="195" customFormat="1"/>
    <row r="6711" s="195" customFormat="1"/>
    <row r="6712" s="195" customFormat="1"/>
    <row r="6713" s="195" customFormat="1"/>
    <row r="6714" s="195" customFormat="1"/>
    <row r="6715" s="195" customFormat="1"/>
    <row r="6716" s="195" customFormat="1"/>
    <row r="6717" s="195" customFormat="1"/>
    <row r="6718" s="195" customFormat="1"/>
    <row r="6719" s="195" customFormat="1"/>
    <row r="6720" s="195" customFormat="1"/>
    <row r="6721" s="195" customFormat="1"/>
    <row r="6722" s="195" customFormat="1"/>
    <row r="6723" s="195" customFormat="1"/>
    <row r="6724" s="195" customFormat="1"/>
    <row r="6725" s="195" customFormat="1"/>
    <row r="6726" s="195" customFormat="1"/>
    <row r="6727" s="195" customFormat="1"/>
    <row r="6728" s="195" customFormat="1"/>
    <row r="6729" s="195" customFormat="1"/>
    <row r="6730" s="195" customFormat="1"/>
    <row r="6731" s="195" customFormat="1"/>
    <row r="6732" s="195" customFormat="1"/>
    <row r="6733" s="195" customFormat="1"/>
    <row r="6734" s="195" customFormat="1"/>
    <row r="6735" s="195" customFormat="1"/>
    <row r="6736" s="195" customFormat="1"/>
    <row r="6737" s="195" customFormat="1"/>
    <row r="6738" s="195" customFormat="1"/>
    <row r="6739" s="195" customFormat="1"/>
    <row r="6740" s="195" customFormat="1"/>
    <row r="6741" s="195" customFormat="1"/>
    <row r="6742" s="195" customFormat="1"/>
    <row r="6743" s="195" customFormat="1"/>
    <row r="6744" s="195" customFormat="1"/>
    <row r="6745" s="195" customFormat="1"/>
    <row r="6746" s="195" customFormat="1"/>
    <row r="6747" s="195" customFormat="1"/>
    <row r="6748" s="195" customFormat="1"/>
    <row r="6749" s="195" customFormat="1"/>
    <row r="6750" s="195" customFormat="1"/>
    <row r="6751" s="195" customFormat="1"/>
    <row r="6752" s="195" customFormat="1"/>
    <row r="6753" s="195" customFormat="1"/>
    <row r="6754" s="195" customFormat="1"/>
    <row r="6755" s="195" customFormat="1"/>
    <row r="6756" s="195" customFormat="1"/>
    <row r="6757" s="195" customFormat="1"/>
    <row r="6758" s="195" customFormat="1"/>
    <row r="6759" s="195" customFormat="1"/>
    <row r="6760" s="195" customFormat="1"/>
    <row r="6761" s="195" customFormat="1"/>
    <row r="6762" s="195" customFormat="1"/>
    <row r="6763" s="195" customFormat="1"/>
    <row r="6764" s="195" customFormat="1"/>
    <row r="6765" s="195" customFormat="1"/>
    <row r="6766" s="195" customFormat="1"/>
    <row r="6767" s="195" customFormat="1"/>
    <row r="6768" s="195" customFormat="1"/>
    <row r="6769" s="195" customFormat="1"/>
    <row r="6770" s="195" customFormat="1"/>
    <row r="6771" s="195" customFormat="1"/>
    <row r="6772" s="195" customFormat="1"/>
    <row r="6773" s="195" customFormat="1"/>
    <row r="6774" s="195" customFormat="1"/>
    <row r="6775" s="195" customFormat="1"/>
    <row r="6776" s="195" customFormat="1"/>
    <row r="6777" s="195" customFormat="1"/>
    <row r="6778" s="195" customFormat="1"/>
    <row r="6779" s="195" customFormat="1"/>
    <row r="6780" s="195" customFormat="1"/>
    <row r="6781" s="195" customFormat="1"/>
    <row r="6782" s="195" customFormat="1"/>
    <row r="6783" s="195" customFormat="1"/>
    <row r="6784" s="195" customFormat="1"/>
    <row r="6785" s="195" customFormat="1"/>
    <row r="6786" s="195" customFormat="1"/>
    <row r="6787" s="195" customFormat="1"/>
    <row r="6788" s="195" customFormat="1"/>
    <row r="6789" s="195" customFormat="1"/>
    <row r="6790" s="195" customFormat="1"/>
    <row r="6791" s="195" customFormat="1"/>
    <row r="6792" s="195" customFormat="1"/>
    <row r="6793" s="195" customFormat="1"/>
    <row r="6794" s="195" customFormat="1"/>
    <row r="6795" s="195" customFormat="1"/>
    <row r="6796" s="195" customFormat="1"/>
    <row r="6797" s="195" customFormat="1"/>
    <row r="6798" s="195" customFormat="1"/>
    <row r="6799" s="195" customFormat="1"/>
    <row r="6800" s="195" customFormat="1"/>
    <row r="6801" s="195" customFormat="1"/>
    <row r="6802" s="195" customFormat="1"/>
    <row r="6803" s="195" customFormat="1"/>
    <row r="6804" s="195" customFormat="1"/>
    <row r="6805" s="195" customFormat="1"/>
    <row r="6806" s="195" customFormat="1"/>
    <row r="6807" s="195" customFormat="1"/>
    <row r="6808" s="195" customFormat="1"/>
    <row r="6809" s="195" customFormat="1"/>
    <row r="6810" s="195" customFormat="1"/>
    <row r="6811" s="195" customFormat="1"/>
    <row r="6812" s="195" customFormat="1"/>
    <row r="6813" s="195" customFormat="1"/>
    <row r="6814" s="195" customFormat="1"/>
    <row r="6815" s="195" customFormat="1"/>
    <row r="6816" s="195" customFormat="1"/>
    <row r="6817" s="195" customFormat="1"/>
    <row r="6818" s="195" customFormat="1"/>
    <row r="6819" s="195" customFormat="1"/>
    <row r="6820" s="195" customFormat="1"/>
    <row r="6821" s="195" customFormat="1"/>
    <row r="6822" s="195" customFormat="1"/>
    <row r="6823" s="195" customFormat="1"/>
    <row r="6824" s="195" customFormat="1"/>
    <row r="6825" s="195" customFormat="1"/>
    <row r="6826" s="195" customFormat="1"/>
    <row r="6827" s="195" customFormat="1"/>
    <row r="6828" s="195" customFormat="1"/>
    <row r="6829" s="195" customFormat="1"/>
    <row r="6830" s="195" customFormat="1"/>
    <row r="6831" s="195" customFormat="1"/>
    <row r="6832" s="195" customFormat="1"/>
    <row r="6833" s="195" customFormat="1"/>
    <row r="6834" s="195" customFormat="1"/>
    <row r="6835" s="195" customFormat="1"/>
    <row r="6836" s="195" customFormat="1"/>
    <row r="6837" s="195" customFormat="1"/>
    <row r="6838" s="195" customFormat="1"/>
    <row r="6839" s="195" customFormat="1"/>
    <row r="6840" s="195" customFormat="1"/>
    <row r="6841" s="195" customFormat="1"/>
    <row r="6842" s="195" customFormat="1"/>
    <row r="6843" s="195" customFormat="1"/>
    <row r="6844" s="195" customFormat="1"/>
    <row r="6845" s="195" customFormat="1"/>
    <row r="6846" s="195" customFormat="1"/>
    <row r="6847" s="195" customFormat="1"/>
    <row r="6848" s="195" customFormat="1"/>
    <row r="6849" s="195" customFormat="1"/>
    <row r="6850" s="195" customFormat="1"/>
    <row r="6851" s="195" customFormat="1"/>
    <row r="6852" s="195" customFormat="1"/>
    <row r="6853" s="195" customFormat="1"/>
    <row r="6854" s="195" customFormat="1"/>
    <row r="6855" s="195" customFormat="1"/>
    <row r="6856" s="195" customFormat="1"/>
    <row r="6857" s="195" customFormat="1"/>
    <row r="6858" s="195" customFormat="1"/>
    <row r="6859" s="195" customFormat="1"/>
    <row r="6860" s="195" customFormat="1"/>
    <row r="6861" s="195" customFormat="1"/>
    <row r="6862" s="195" customFormat="1"/>
    <row r="6863" s="195" customFormat="1"/>
    <row r="6864" s="195" customFormat="1"/>
    <row r="6865" s="195" customFormat="1"/>
    <row r="6866" s="195" customFormat="1"/>
    <row r="6867" s="195" customFormat="1"/>
    <row r="6868" s="195" customFormat="1"/>
    <row r="6869" s="195" customFormat="1"/>
    <row r="6870" s="195" customFormat="1"/>
    <row r="6871" s="195" customFormat="1"/>
    <row r="6872" s="195" customFormat="1"/>
    <row r="6873" s="195" customFormat="1"/>
    <row r="6874" s="195" customFormat="1"/>
    <row r="6875" s="195" customFormat="1"/>
    <row r="6876" s="195" customFormat="1"/>
    <row r="6877" s="195" customFormat="1"/>
    <row r="6878" s="195" customFormat="1"/>
    <row r="6879" s="195" customFormat="1"/>
    <row r="6880" s="195" customFormat="1"/>
    <row r="6881" s="195" customFormat="1"/>
    <row r="6882" s="195" customFormat="1"/>
    <row r="6883" s="195" customFormat="1"/>
    <row r="6884" s="195" customFormat="1"/>
    <row r="6885" s="195" customFormat="1"/>
    <row r="6886" s="195" customFormat="1"/>
    <row r="6887" s="195" customFormat="1"/>
    <row r="6888" s="195" customFormat="1"/>
    <row r="6889" s="195" customFormat="1"/>
    <row r="6890" s="195" customFormat="1"/>
    <row r="6891" s="195" customFormat="1"/>
    <row r="6892" s="195" customFormat="1"/>
    <row r="6893" s="195" customFormat="1"/>
    <row r="6894" s="195" customFormat="1"/>
    <row r="6895" s="195" customFormat="1"/>
    <row r="6896" s="195" customFormat="1"/>
    <row r="6897" s="195" customFormat="1"/>
    <row r="6898" s="195" customFormat="1"/>
    <row r="6899" s="195" customFormat="1"/>
    <row r="6900" s="195" customFormat="1"/>
    <row r="6901" s="195" customFormat="1"/>
    <row r="6902" s="195" customFormat="1"/>
    <row r="6903" s="195" customFormat="1"/>
    <row r="6904" s="195" customFormat="1"/>
    <row r="6905" s="195" customFormat="1"/>
    <row r="6906" s="195" customFormat="1"/>
    <row r="6907" s="195" customFormat="1"/>
    <row r="6908" s="195" customFormat="1"/>
    <row r="6909" s="195" customFormat="1"/>
    <row r="6910" s="195" customFormat="1"/>
    <row r="6911" s="195" customFormat="1"/>
    <row r="6912" s="195" customFormat="1"/>
    <row r="6913" s="195" customFormat="1"/>
    <row r="6914" s="195" customFormat="1"/>
    <row r="6915" s="195" customFormat="1"/>
    <row r="6916" s="195" customFormat="1"/>
    <row r="6917" s="195" customFormat="1"/>
    <row r="6918" s="195" customFormat="1"/>
    <row r="6919" s="195" customFormat="1"/>
    <row r="6920" s="195" customFormat="1"/>
    <row r="6921" s="195" customFormat="1"/>
    <row r="6922" s="195" customFormat="1"/>
    <row r="6923" s="195" customFormat="1"/>
    <row r="6924" s="195" customFormat="1"/>
    <row r="6925" s="195" customFormat="1"/>
    <row r="6926" s="195" customFormat="1"/>
    <row r="6927" s="195" customFormat="1"/>
    <row r="6928" s="195" customFormat="1"/>
    <row r="6929" s="195" customFormat="1"/>
    <row r="6930" s="195" customFormat="1"/>
    <row r="6931" s="195" customFormat="1"/>
    <row r="6932" s="195" customFormat="1"/>
    <row r="6933" s="195" customFormat="1"/>
    <row r="6934" s="195" customFormat="1"/>
    <row r="6935" s="195" customFormat="1"/>
    <row r="6936" s="195" customFormat="1"/>
    <row r="6937" s="195" customFormat="1"/>
    <row r="6938" s="195" customFormat="1"/>
    <row r="6939" s="195" customFormat="1"/>
    <row r="6940" s="195" customFormat="1"/>
    <row r="6941" s="195" customFormat="1"/>
    <row r="6942" s="195" customFormat="1"/>
    <row r="6943" s="195" customFormat="1"/>
    <row r="6944" s="195" customFormat="1"/>
    <row r="6945" s="195" customFormat="1"/>
    <row r="6946" s="195" customFormat="1"/>
    <row r="6947" s="195" customFormat="1"/>
    <row r="6948" s="195" customFormat="1"/>
    <row r="6949" s="195" customFormat="1"/>
    <row r="6950" s="195" customFormat="1"/>
    <row r="6951" s="195" customFormat="1"/>
    <row r="6952" s="195" customFormat="1"/>
    <row r="6953" s="195" customFormat="1"/>
    <row r="6954" s="195" customFormat="1"/>
    <row r="6955" s="195" customFormat="1"/>
    <row r="6956" s="195" customFormat="1"/>
    <row r="6957" s="195" customFormat="1"/>
    <row r="6958" s="195" customFormat="1"/>
    <row r="6959" s="195" customFormat="1"/>
    <row r="6960" s="195" customFormat="1"/>
    <row r="6961" s="195" customFormat="1"/>
    <row r="6962" s="195" customFormat="1"/>
    <row r="6963" s="195" customFormat="1"/>
    <row r="6964" s="195" customFormat="1"/>
    <row r="6965" s="195" customFormat="1"/>
    <row r="6966" s="195" customFormat="1"/>
    <row r="6967" s="195" customFormat="1"/>
    <row r="6968" s="195" customFormat="1"/>
    <row r="6969" s="195" customFormat="1"/>
    <row r="6970" s="195" customFormat="1"/>
    <row r="6971" s="195" customFormat="1"/>
    <row r="6972" s="195" customFormat="1"/>
    <row r="6973" s="195" customFormat="1"/>
    <row r="6974" s="195" customFormat="1"/>
    <row r="6975" s="195" customFormat="1"/>
    <row r="6976" s="195" customFormat="1"/>
    <row r="6977" s="195" customFormat="1"/>
    <row r="6978" s="195" customFormat="1"/>
    <row r="6979" s="195" customFormat="1"/>
    <row r="6980" s="195" customFormat="1"/>
    <row r="6981" s="195" customFormat="1"/>
    <row r="6982" s="195" customFormat="1"/>
    <row r="6983" s="195" customFormat="1"/>
    <row r="6984" s="195" customFormat="1"/>
    <row r="6985" s="195" customFormat="1"/>
    <row r="6986" s="195" customFormat="1"/>
    <row r="6987" s="195" customFormat="1"/>
    <row r="6988" s="195" customFormat="1"/>
    <row r="6989" s="195" customFormat="1"/>
    <row r="6990" s="195" customFormat="1"/>
    <row r="6991" s="195" customFormat="1"/>
    <row r="6992" s="195" customFormat="1"/>
    <row r="6993" s="195" customFormat="1"/>
    <row r="6994" s="195" customFormat="1"/>
    <row r="6995" s="195" customFormat="1"/>
    <row r="6996" s="195" customFormat="1"/>
    <row r="6997" s="195" customFormat="1"/>
    <row r="6998" s="195" customFormat="1"/>
    <row r="6999" s="195" customFormat="1"/>
    <row r="7000" s="195" customFormat="1"/>
    <row r="7001" s="195" customFormat="1"/>
    <row r="7002" s="195" customFormat="1"/>
    <row r="7003" s="195" customFormat="1"/>
    <row r="7004" s="195" customFormat="1"/>
    <row r="7005" s="195" customFormat="1"/>
    <row r="7006" s="195" customFormat="1"/>
    <row r="7007" s="195" customFormat="1"/>
    <row r="7008" s="195" customFormat="1"/>
    <row r="7009" s="195" customFormat="1"/>
    <row r="7010" s="195" customFormat="1"/>
    <row r="7011" s="195" customFormat="1"/>
    <row r="7012" s="195" customFormat="1"/>
    <row r="7013" s="195" customFormat="1"/>
    <row r="7014" s="195" customFormat="1"/>
    <row r="7015" s="195" customFormat="1"/>
    <row r="7016" s="195" customFormat="1"/>
    <row r="7017" s="195" customFormat="1"/>
    <row r="7018" s="195" customFormat="1"/>
    <row r="7019" s="195" customFormat="1"/>
    <row r="7020" s="195" customFormat="1"/>
    <row r="7021" s="195" customFormat="1"/>
    <row r="7022" s="195" customFormat="1"/>
    <row r="7023" s="195" customFormat="1"/>
    <row r="7024" s="195" customFormat="1"/>
    <row r="7025" s="195" customFormat="1"/>
    <row r="7026" s="195" customFormat="1"/>
    <row r="7027" s="195" customFormat="1"/>
    <row r="7028" s="195" customFormat="1"/>
    <row r="7029" s="195" customFormat="1"/>
    <row r="7030" s="195" customFormat="1"/>
    <row r="7031" s="195" customFormat="1"/>
    <row r="7032" s="195" customFormat="1"/>
    <row r="7033" s="195" customFormat="1"/>
    <row r="7034" s="195" customFormat="1"/>
    <row r="7035" s="195" customFormat="1"/>
    <row r="7036" s="195" customFormat="1"/>
    <row r="7037" s="195" customFormat="1"/>
    <row r="7038" s="195" customFormat="1"/>
    <row r="7039" s="195" customFormat="1"/>
    <row r="7040" s="195" customFormat="1"/>
    <row r="7041" s="195" customFormat="1"/>
    <row r="7042" s="195" customFormat="1"/>
    <row r="7043" s="195" customFormat="1"/>
    <row r="7044" s="195" customFormat="1"/>
    <row r="7045" s="195" customFormat="1"/>
    <row r="7046" s="195" customFormat="1"/>
    <row r="7047" s="195" customFormat="1"/>
    <row r="7048" s="195" customFormat="1"/>
    <row r="7049" s="195" customFormat="1"/>
    <row r="7050" s="195" customFormat="1"/>
    <row r="7051" s="195" customFormat="1"/>
    <row r="7052" s="195" customFormat="1"/>
    <row r="7053" s="195" customFormat="1"/>
    <row r="7054" s="195" customFormat="1"/>
    <row r="7055" s="195" customFormat="1"/>
    <row r="7056" s="195" customFormat="1"/>
    <row r="7057" s="195" customFormat="1"/>
    <row r="7058" s="195" customFormat="1"/>
    <row r="7059" s="195" customFormat="1"/>
    <row r="7060" s="195" customFormat="1"/>
    <row r="7061" s="195" customFormat="1"/>
    <row r="7062" s="195" customFormat="1"/>
    <row r="7063" s="195" customFormat="1"/>
    <row r="7064" s="195" customFormat="1"/>
    <row r="7065" s="195" customFormat="1"/>
    <row r="7066" s="195" customFormat="1"/>
    <row r="7067" s="195" customFormat="1"/>
    <row r="7068" s="195" customFormat="1"/>
    <row r="7069" s="195" customFormat="1"/>
    <row r="7070" s="195" customFormat="1"/>
    <row r="7071" s="195" customFormat="1"/>
    <row r="7072" s="195" customFormat="1"/>
    <row r="7073" s="195" customFormat="1"/>
    <row r="7074" s="195" customFormat="1"/>
    <row r="7075" s="195" customFormat="1"/>
    <row r="7076" s="195" customFormat="1"/>
    <row r="7077" s="195" customFormat="1"/>
    <row r="7078" s="195" customFormat="1"/>
    <row r="7079" s="195" customFormat="1"/>
    <row r="7080" s="195" customFormat="1"/>
    <row r="7081" s="195" customFormat="1"/>
    <row r="7082" s="195" customFormat="1"/>
    <row r="7083" s="195" customFormat="1"/>
    <row r="7084" s="195" customFormat="1"/>
    <row r="7085" s="195" customFormat="1"/>
    <row r="7086" s="195" customFormat="1"/>
    <row r="7087" s="195" customFormat="1"/>
    <row r="7088" s="195" customFormat="1"/>
    <row r="7089" s="195" customFormat="1"/>
    <row r="7090" s="195" customFormat="1"/>
    <row r="7091" s="195" customFormat="1"/>
    <row r="7092" s="195" customFormat="1"/>
    <row r="7093" s="195" customFormat="1"/>
    <row r="7094" s="195" customFormat="1"/>
    <row r="7095" s="195" customFormat="1"/>
    <row r="7096" s="195" customFormat="1"/>
    <row r="7097" s="195" customFormat="1"/>
    <row r="7098" s="195" customFormat="1"/>
    <row r="7099" s="195" customFormat="1"/>
    <row r="7100" s="195" customFormat="1"/>
    <row r="7101" s="195" customFormat="1"/>
    <row r="7102" s="195" customFormat="1"/>
    <row r="7103" s="195" customFormat="1"/>
    <row r="7104" s="195" customFormat="1"/>
    <row r="7105" s="195" customFormat="1"/>
    <row r="7106" s="195" customFormat="1"/>
    <row r="7107" s="195" customFormat="1"/>
    <row r="7108" s="195" customFormat="1"/>
    <row r="7109" s="195" customFormat="1"/>
    <row r="7110" s="195" customFormat="1"/>
    <row r="7111" s="195" customFormat="1"/>
    <row r="7112" s="195" customFormat="1"/>
    <row r="7113" s="195" customFormat="1"/>
    <row r="7114" s="195" customFormat="1"/>
    <row r="7115" s="195" customFormat="1"/>
    <row r="7116" s="195" customFormat="1"/>
    <row r="7117" s="195" customFormat="1"/>
    <row r="7118" s="195" customFormat="1"/>
    <row r="7119" s="195" customFormat="1"/>
    <row r="7120" s="195" customFormat="1"/>
    <row r="7121" s="195" customFormat="1"/>
    <row r="7122" s="195" customFormat="1"/>
    <row r="7123" s="195" customFormat="1"/>
    <row r="7124" s="195" customFormat="1"/>
    <row r="7125" s="195" customFormat="1"/>
    <row r="7126" s="195" customFormat="1"/>
    <row r="7127" s="195" customFormat="1"/>
    <row r="7128" s="195" customFormat="1"/>
    <row r="7129" s="195" customFormat="1"/>
    <row r="7130" s="195" customFormat="1"/>
    <row r="7131" s="195" customFormat="1"/>
    <row r="7132" s="195" customFormat="1"/>
    <row r="7133" s="195" customFormat="1"/>
    <row r="7134" s="195" customFormat="1"/>
    <row r="7135" s="195" customFormat="1"/>
    <row r="7136" s="195" customFormat="1"/>
    <row r="7137" s="195" customFormat="1"/>
    <row r="7138" s="195" customFormat="1"/>
    <row r="7139" s="195" customFormat="1"/>
    <row r="7140" s="195" customFormat="1"/>
    <row r="7141" s="195" customFormat="1"/>
    <row r="7142" s="195" customFormat="1"/>
    <row r="7143" s="195" customFormat="1"/>
    <row r="7144" s="195" customFormat="1"/>
    <row r="7145" s="195" customFormat="1"/>
    <row r="7146" s="195" customFormat="1"/>
    <row r="7147" s="195" customFormat="1"/>
    <row r="7148" s="195" customFormat="1"/>
    <row r="7149" s="195" customFormat="1"/>
    <row r="7150" s="195" customFormat="1"/>
    <row r="7151" s="195" customFormat="1"/>
    <row r="7152" s="195" customFormat="1"/>
    <row r="7153" s="195" customFormat="1"/>
    <row r="7154" s="195" customFormat="1"/>
    <row r="7155" s="195" customFormat="1"/>
    <row r="7156" s="195" customFormat="1"/>
    <row r="7157" s="195" customFormat="1"/>
    <row r="7158" s="195" customFormat="1"/>
    <row r="7159" s="195" customFormat="1"/>
    <row r="7160" s="195" customFormat="1"/>
    <row r="7161" s="195" customFormat="1"/>
    <row r="7162" s="195" customFormat="1"/>
    <row r="7163" s="195" customFormat="1"/>
    <row r="7164" s="195" customFormat="1"/>
    <row r="7165" s="195" customFormat="1"/>
    <row r="7166" s="195" customFormat="1"/>
    <row r="7167" s="195" customFormat="1"/>
    <row r="7168" s="195" customFormat="1"/>
    <row r="7169" s="195" customFormat="1"/>
    <row r="7170" s="195" customFormat="1"/>
    <row r="7171" s="195" customFormat="1"/>
    <row r="7172" s="195" customFormat="1"/>
    <row r="7173" s="195" customFormat="1"/>
    <row r="7174" s="195" customFormat="1"/>
    <row r="7175" s="195" customFormat="1"/>
    <row r="7176" s="195" customFormat="1"/>
    <row r="7177" s="195" customFormat="1"/>
    <row r="7178" s="195" customFormat="1"/>
    <row r="7179" s="195" customFormat="1"/>
    <row r="7180" s="195" customFormat="1"/>
    <row r="7181" s="195" customFormat="1"/>
    <row r="7182" s="195" customFormat="1"/>
    <row r="7183" s="195" customFormat="1"/>
    <row r="7184" s="195" customFormat="1"/>
    <row r="7185" s="195" customFormat="1"/>
    <row r="7186" s="195" customFormat="1"/>
    <row r="7187" s="195" customFormat="1"/>
    <row r="7188" s="195" customFormat="1"/>
    <row r="7189" s="195" customFormat="1"/>
    <row r="7190" s="195" customFormat="1"/>
    <row r="7191" s="195" customFormat="1"/>
    <row r="7192" s="195" customFormat="1"/>
    <row r="7193" s="195" customFormat="1"/>
    <row r="7194" s="195" customFormat="1"/>
    <row r="7195" s="195" customFormat="1"/>
    <row r="7196" s="195" customFormat="1"/>
    <row r="7197" s="195" customFormat="1"/>
    <row r="7198" s="195" customFormat="1"/>
    <row r="7199" s="195" customFormat="1"/>
    <row r="7200" s="195" customFormat="1"/>
    <row r="7201" s="195" customFormat="1"/>
    <row r="7202" s="195" customFormat="1"/>
    <row r="7203" s="195" customFormat="1"/>
    <row r="7204" s="195" customFormat="1"/>
    <row r="7205" s="195" customFormat="1"/>
    <row r="7206" s="195" customFormat="1"/>
    <row r="7207" s="195" customFormat="1"/>
    <row r="7208" s="195" customFormat="1"/>
    <row r="7209" s="195" customFormat="1"/>
    <row r="7210" s="195" customFormat="1"/>
    <row r="7211" s="195" customFormat="1"/>
    <row r="7212" s="195" customFormat="1"/>
    <row r="7213" s="195" customFormat="1"/>
    <row r="7214" s="195" customFormat="1"/>
    <row r="7215" s="195" customFormat="1"/>
    <row r="7216" s="195" customFormat="1"/>
    <row r="7217" s="195" customFormat="1"/>
    <row r="7218" s="195" customFormat="1"/>
    <row r="7219" s="195" customFormat="1"/>
    <row r="7220" s="195" customFormat="1"/>
    <row r="7221" s="195" customFormat="1"/>
    <row r="7222" s="195" customFormat="1"/>
    <row r="7223" s="195" customFormat="1"/>
    <row r="7224" s="195" customFormat="1"/>
    <row r="7225" s="195" customFormat="1"/>
    <row r="7226" s="195" customFormat="1"/>
    <row r="7227" s="195" customFormat="1"/>
    <row r="7228" s="195" customFormat="1"/>
    <row r="7229" s="195" customFormat="1"/>
    <row r="7230" s="195" customFormat="1"/>
    <row r="7231" s="195" customFormat="1"/>
    <row r="7232" s="195" customFormat="1"/>
    <row r="7233" s="195" customFormat="1"/>
    <row r="7234" s="195" customFormat="1"/>
    <row r="7235" s="195" customFormat="1"/>
    <row r="7236" s="195" customFormat="1"/>
    <row r="7237" s="195" customFormat="1"/>
    <row r="7238" s="195" customFormat="1"/>
    <row r="7239" s="195" customFormat="1"/>
    <row r="7240" s="195" customFormat="1"/>
    <row r="7241" s="195" customFormat="1"/>
    <row r="7242" s="195" customFormat="1"/>
    <row r="7243" s="195" customFormat="1"/>
    <row r="7244" s="195" customFormat="1"/>
    <row r="7245" s="195" customFormat="1"/>
    <row r="7246" s="195" customFormat="1"/>
    <row r="7247" s="195" customFormat="1"/>
    <row r="7248" s="195" customFormat="1"/>
    <row r="7249" s="195" customFormat="1"/>
    <row r="7250" s="195" customFormat="1"/>
    <row r="7251" s="195" customFormat="1"/>
    <row r="7252" s="195" customFormat="1"/>
    <row r="7253" s="195" customFormat="1"/>
    <row r="7254" s="195" customFormat="1"/>
    <row r="7255" s="195" customFormat="1"/>
    <row r="7256" s="195" customFormat="1"/>
    <row r="7257" s="195" customFormat="1"/>
    <row r="7258" s="195" customFormat="1"/>
    <row r="7259" s="195" customFormat="1"/>
    <row r="7260" s="195" customFormat="1"/>
    <row r="7261" s="195" customFormat="1"/>
    <row r="7262" s="195" customFormat="1"/>
    <row r="7263" s="195" customFormat="1"/>
    <row r="7264" s="195" customFormat="1"/>
    <row r="7265" s="195" customFormat="1"/>
    <row r="7266" s="195" customFormat="1"/>
    <row r="7267" s="195" customFormat="1"/>
    <row r="7268" s="195" customFormat="1"/>
    <row r="7269" s="195" customFormat="1"/>
    <row r="7270" s="195" customFormat="1"/>
    <row r="7271" s="195" customFormat="1"/>
    <row r="7272" s="195" customFormat="1"/>
    <row r="7273" s="195" customFormat="1"/>
    <row r="7274" s="195" customFormat="1"/>
    <row r="7275" s="195" customFormat="1"/>
    <row r="7276" s="195" customFormat="1"/>
    <row r="7277" s="195" customFormat="1"/>
    <row r="7278" s="195" customFormat="1"/>
    <row r="7279" s="195" customFormat="1"/>
    <row r="7280" s="195" customFormat="1"/>
    <row r="7281" s="195" customFormat="1"/>
    <row r="7282" s="195" customFormat="1"/>
    <row r="7283" s="195" customFormat="1"/>
    <row r="7284" s="195" customFormat="1"/>
    <row r="7285" s="195" customFormat="1"/>
    <row r="7286" s="195" customFormat="1"/>
    <row r="7287" s="195" customFormat="1"/>
    <row r="7288" s="195" customFormat="1"/>
    <row r="7289" s="195" customFormat="1"/>
    <row r="7290" s="195" customFormat="1"/>
    <row r="7291" s="195" customFormat="1"/>
    <row r="7292" s="195" customFormat="1"/>
    <row r="7293" s="195" customFormat="1"/>
    <row r="7294" s="195" customFormat="1"/>
    <row r="7295" s="195" customFormat="1"/>
    <row r="7296" s="195" customFormat="1"/>
    <row r="7297" s="195" customFormat="1"/>
    <row r="7298" s="195" customFormat="1"/>
    <row r="7299" s="195" customFormat="1"/>
    <row r="7300" s="195" customFormat="1"/>
    <row r="7301" s="195" customFormat="1"/>
    <row r="7302" s="195" customFormat="1"/>
    <row r="7303" s="195" customFormat="1"/>
    <row r="7304" s="195" customFormat="1"/>
    <row r="7305" s="195" customFormat="1"/>
    <row r="7306" s="195" customFormat="1"/>
    <row r="7307" s="195" customFormat="1"/>
    <row r="7308" s="195" customFormat="1"/>
    <row r="7309" s="195" customFormat="1"/>
    <row r="7310" s="195" customFormat="1"/>
    <row r="7311" s="195" customFormat="1"/>
    <row r="7312" s="195" customFormat="1"/>
    <row r="7313" s="195" customFormat="1"/>
    <row r="7314" s="195" customFormat="1"/>
    <row r="7315" s="195" customFormat="1"/>
    <row r="7316" s="195" customFormat="1"/>
    <row r="7317" s="195" customFormat="1"/>
    <row r="7318" s="195" customFormat="1"/>
    <row r="7319" s="195" customFormat="1"/>
    <row r="7320" s="195" customFormat="1"/>
    <row r="7321" s="195" customFormat="1"/>
    <row r="7322" s="195" customFormat="1"/>
    <row r="7323" s="195" customFormat="1"/>
    <row r="7324" s="195" customFormat="1"/>
    <row r="7325" s="195" customFormat="1"/>
    <row r="7326" s="195" customFormat="1"/>
    <row r="7327" s="195" customFormat="1"/>
    <row r="7328" s="195" customFormat="1"/>
    <row r="7329" s="195" customFormat="1"/>
    <row r="7330" s="195" customFormat="1"/>
    <row r="7331" s="195" customFormat="1"/>
    <row r="7332" s="195" customFormat="1"/>
    <row r="7333" s="195" customFormat="1"/>
    <row r="7334" s="195" customFormat="1"/>
    <row r="7335" s="195" customFormat="1"/>
    <row r="7336" s="195" customFormat="1"/>
    <row r="7337" s="195" customFormat="1"/>
    <row r="7338" s="195" customFormat="1"/>
    <row r="7339" s="195" customFormat="1"/>
    <row r="7340" s="195" customFormat="1"/>
    <row r="7341" s="195" customFormat="1"/>
    <row r="7342" s="195" customFormat="1"/>
    <row r="7343" s="195" customFormat="1"/>
    <row r="7344" s="195" customFormat="1"/>
    <row r="7345" s="195" customFormat="1"/>
    <row r="7346" s="195" customFormat="1"/>
    <row r="7347" s="195" customFormat="1"/>
    <row r="7348" s="195" customFormat="1"/>
    <row r="7349" s="195" customFormat="1"/>
    <row r="7350" s="195" customFormat="1"/>
    <row r="7351" s="195" customFormat="1"/>
    <row r="7352" s="195" customFormat="1"/>
    <row r="7353" s="195" customFormat="1"/>
    <row r="7354" s="195" customFormat="1"/>
    <row r="7355" s="195" customFormat="1"/>
    <row r="7356" s="195" customFormat="1"/>
    <row r="7357" s="195" customFormat="1"/>
    <row r="7358" s="195" customFormat="1"/>
    <row r="7359" s="195" customFormat="1"/>
    <row r="7360" s="195" customFormat="1"/>
    <row r="7361" s="195" customFormat="1"/>
    <row r="7362" s="195" customFormat="1"/>
    <row r="7363" s="195" customFormat="1"/>
    <row r="7364" s="195" customFormat="1"/>
    <row r="7365" s="195" customFormat="1"/>
    <row r="7366" s="195" customFormat="1"/>
    <row r="7367" s="195" customFormat="1"/>
    <row r="7368" s="195" customFormat="1"/>
    <row r="7369" s="195" customFormat="1"/>
    <row r="7370" s="195" customFormat="1"/>
    <row r="7371" s="195" customFormat="1"/>
    <row r="7372" s="195" customFormat="1"/>
    <row r="7373" s="195" customFormat="1"/>
    <row r="7374" s="195" customFormat="1"/>
    <row r="7375" s="195" customFormat="1"/>
    <row r="7376" s="195" customFormat="1"/>
    <row r="7377" s="195" customFormat="1"/>
    <row r="7378" s="195" customFormat="1"/>
    <row r="7379" s="195" customFormat="1"/>
    <row r="7380" s="195" customFormat="1"/>
    <row r="7381" s="195" customFormat="1"/>
    <row r="7382" s="195" customFormat="1"/>
    <row r="7383" s="195" customFormat="1"/>
    <row r="7384" s="195" customFormat="1"/>
    <row r="7385" s="195" customFormat="1"/>
    <row r="7386" s="195" customFormat="1"/>
    <row r="7387" s="195" customFormat="1"/>
    <row r="7388" s="195" customFormat="1"/>
    <row r="7389" s="195" customFormat="1"/>
    <row r="7390" s="195" customFormat="1"/>
    <row r="7391" s="195" customFormat="1"/>
    <row r="7392" s="195" customFormat="1"/>
    <row r="7393" s="195" customFormat="1"/>
    <row r="7394" s="195" customFormat="1"/>
    <row r="7395" s="195" customFormat="1"/>
    <row r="7396" s="195" customFormat="1"/>
    <row r="7397" s="195" customFormat="1"/>
    <row r="7398" s="195" customFormat="1"/>
    <row r="7399" s="195" customFormat="1"/>
    <row r="7400" s="195" customFormat="1"/>
    <row r="7401" s="195" customFormat="1"/>
    <row r="7402" s="195" customFormat="1"/>
    <row r="7403" s="195" customFormat="1"/>
    <row r="7404" s="195" customFormat="1"/>
    <row r="7405" s="195" customFormat="1"/>
    <row r="7406" s="195" customFormat="1"/>
    <row r="7407" s="195" customFormat="1"/>
    <row r="7408" s="195" customFormat="1"/>
    <row r="7409" s="195" customFormat="1"/>
    <row r="7410" s="195" customFormat="1"/>
    <row r="7411" s="195" customFormat="1"/>
    <row r="7412" s="195" customFormat="1"/>
    <row r="7413" s="195" customFormat="1"/>
    <row r="7414" s="195" customFormat="1"/>
    <row r="7415" s="195" customFormat="1"/>
    <row r="7416" s="195" customFormat="1"/>
    <row r="7417" s="195" customFormat="1"/>
    <row r="7418" s="195" customFormat="1"/>
    <row r="7419" s="195" customFormat="1"/>
    <row r="7420" s="195" customFormat="1"/>
    <row r="7421" s="195" customFormat="1"/>
    <row r="7422" s="195" customFormat="1"/>
    <row r="7423" s="195" customFormat="1"/>
    <row r="7424" s="195" customFormat="1"/>
    <row r="7425" s="195" customFormat="1"/>
    <row r="7426" s="195" customFormat="1"/>
    <row r="7427" s="195" customFormat="1"/>
    <row r="7428" s="195" customFormat="1"/>
    <row r="7429" s="195" customFormat="1"/>
    <row r="7430" s="195" customFormat="1"/>
    <row r="7431" s="195" customFormat="1"/>
    <row r="7432" s="195" customFormat="1"/>
    <row r="7433" s="195" customFormat="1"/>
    <row r="7434" s="195" customFormat="1"/>
    <row r="7435" s="195" customFormat="1"/>
    <row r="7436" s="195" customFormat="1"/>
    <row r="7437" s="195" customFormat="1"/>
    <row r="7438" s="195" customFormat="1"/>
    <row r="7439" s="195" customFormat="1"/>
    <row r="7440" s="195" customFormat="1"/>
    <row r="7441" s="195" customFormat="1"/>
    <row r="7442" s="195" customFormat="1"/>
    <row r="7443" s="195" customFormat="1"/>
    <row r="7444" s="195" customFormat="1"/>
    <row r="7445" s="195" customFormat="1"/>
    <row r="7446" s="195" customFormat="1"/>
    <row r="7447" s="195" customFormat="1"/>
    <row r="7448" s="195" customFormat="1"/>
    <row r="7449" s="195" customFormat="1"/>
    <row r="7450" s="195" customFormat="1"/>
    <row r="7451" s="195" customFormat="1"/>
    <row r="7452" s="195" customFormat="1"/>
    <row r="7453" s="195" customFormat="1"/>
    <row r="7454" s="195" customFormat="1"/>
    <row r="7455" s="195" customFormat="1"/>
    <row r="7456" s="195" customFormat="1"/>
    <row r="7457" s="195" customFormat="1"/>
    <row r="7458" s="195" customFormat="1"/>
    <row r="7459" s="195" customFormat="1"/>
    <row r="7460" s="195" customFormat="1"/>
    <row r="7461" s="195" customFormat="1"/>
    <row r="7462" s="195" customFormat="1"/>
    <row r="7463" s="195" customFormat="1"/>
    <row r="7464" s="195" customFormat="1"/>
    <row r="7465" s="195" customFormat="1"/>
    <row r="7466" s="195" customFormat="1"/>
    <row r="7467" s="195" customFormat="1"/>
    <row r="7468" s="195" customFormat="1"/>
    <row r="7469" s="195" customFormat="1"/>
    <row r="7470" s="195" customFormat="1"/>
    <row r="7471" s="195" customFormat="1"/>
    <row r="7472" s="195" customFormat="1"/>
    <row r="7473" s="195" customFormat="1"/>
    <row r="7474" s="195" customFormat="1"/>
    <row r="7475" s="195" customFormat="1"/>
    <row r="7476" s="195" customFormat="1"/>
    <row r="7477" s="195" customFormat="1"/>
    <row r="7478" s="195" customFormat="1"/>
    <row r="7479" s="195" customFormat="1"/>
    <row r="7480" s="195" customFormat="1"/>
    <row r="7481" s="195" customFormat="1"/>
    <row r="7482" s="195" customFormat="1"/>
    <row r="7483" s="195" customFormat="1"/>
    <row r="7484" s="195" customFormat="1"/>
    <row r="7485" s="195" customFormat="1"/>
    <row r="7486" s="195" customFormat="1"/>
    <row r="7487" s="195" customFormat="1"/>
    <row r="7488" s="195" customFormat="1"/>
    <row r="7489" s="195" customFormat="1"/>
    <row r="7490" s="195" customFormat="1"/>
    <row r="7491" s="195" customFormat="1"/>
    <row r="7492" s="195" customFormat="1"/>
    <row r="7493" s="195" customFormat="1"/>
    <row r="7494" s="195" customFormat="1"/>
    <row r="7495" s="195" customFormat="1"/>
    <row r="7496" s="195" customFormat="1"/>
    <row r="7497" s="195" customFormat="1"/>
    <row r="7498" s="195" customFormat="1"/>
    <row r="7499" s="195" customFormat="1"/>
    <row r="7500" s="195" customFormat="1"/>
    <row r="7501" s="195" customFormat="1"/>
    <row r="7502" s="195" customFormat="1"/>
    <row r="7503" s="195" customFormat="1"/>
    <row r="7504" s="195" customFormat="1"/>
    <row r="7505" s="195" customFormat="1"/>
    <row r="7506" s="195" customFormat="1"/>
    <row r="7507" s="195" customFormat="1"/>
    <row r="7508" s="195" customFormat="1"/>
    <row r="7509" s="195" customFormat="1"/>
    <row r="7510" s="195" customFormat="1"/>
    <row r="7511" s="195" customFormat="1"/>
    <row r="7512" s="195" customFormat="1"/>
    <row r="7513" s="195" customFormat="1"/>
    <row r="7514" s="195" customFormat="1"/>
    <row r="7515" s="195" customFormat="1"/>
    <row r="7516" s="195" customFormat="1"/>
    <row r="7517" s="195" customFormat="1"/>
    <row r="7518" s="195" customFormat="1"/>
    <row r="7519" s="195" customFormat="1"/>
    <row r="7520" s="195" customFormat="1"/>
    <row r="7521" s="195" customFormat="1"/>
    <row r="7522" s="195" customFormat="1"/>
    <row r="7523" s="195" customFormat="1"/>
    <row r="7524" s="195" customFormat="1"/>
    <row r="7525" s="195" customFormat="1"/>
    <row r="7526" s="195" customFormat="1"/>
    <row r="7527" s="195" customFormat="1"/>
    <row r="7528" s="195" customFormat="1"/>
    <row r="7529" s="195" customFormat="1"/>
    <row r="7530" s="195" customFormat="1"/>
    <row r="7531" s="195" customFormat="1"/>
    <row r="7532" s="195" customFormat="1"/>
    <row r="7533" s="195" customFormat="1"/>
    <row r="7534" s="195" customFormat="1"/>
    <row r="7535" s="195" customFormat="1"/>
    <row r="7536" s="195" customFormat="1"/>
    <row r="7537" s="195" customFormat="1"/>
    <row r="7538" s="195" customFormat="1"/>
    <row r="7539" s="195" customFormat="1"/>
    <row r="7540" s="195" customFormat="1"/>
    <row r="7541" s="195" customFormat="1"/>
    <row r="7542" s="195" customFormat="1"/>
    <row r="7543" s="195" customFormat="1"/>
    <row r="7544" s="195" customFormat="1"/>
    <row r="7545" s="195" customFormat="1"/>
    <row r="7546" s="195" customFormat="1"/>
    <row r="7547" s="195" customFormat="1"/>
    <row r="7548" s="195" customFormat="1"/>
    <row r="7549" s="195" customFormat="1"/>
    <row r="7550" s="195" customFormat="1"/>
    <row r="7551" s="195" customFormat="1"/>
    <row r="7552" s="195" customFormat="1"/>
    <row r="7553" s="195" customFormat="1"/>
    <row r="7554" s="195" customFormat="1"/>
    <row r="7555" s="195" customFormat="1"/>
    <row r="7556" s="195" customFormat="1"/>
    <row r="7557" s="195" customFormat="1"/>
    <row r="7558" s="195" customFormat="1"/>
    <row r="7559" s="195" customFormat="1"/>
    <row r="7560" s="195" customFormat="1"/>
    <row r="7561" s="195" customFormat="1"/>
    <row r="7562" s="195" customFormat="1"/>
    <row r="7563" s="195" customFormat="1"/>
    <row r="7564" s="195" customFormat="1"/>
    <row r="7565" s="195" customFormat="1"/>
    <row r="7566" s="195" customFormat="1"/>
    <row r="7567" s="195" customFormat="1"/>
    <row r="7568" s="195" customFormat="1"/>
    <row r="7569" s="195" customFormat="1"/>
    <row r="7570" s="195" customFormat="1"/>
    <row r="7571" s="195" customFormat="1"/>
    <row r="7572" s="195" customFormat="1"/>
    <row r="7573" s="195" customFormat="1"/>
    <row r="7574" s="195" customFormat="1"/>
    <row r="7575" s="195" customFormat="1"/>
    <row r="7576" s="195" customFormat="1"/>
    <row r="7577" s="195" customFormat="1"/>
    <row r="7578" s="195" customFormat="1"/>
    <row r="7579" s="195" customFormat="1"/>
    <row r="7580" s="195" customFormat="1"/>
    <row r="7581" s="195" customFormat="1"/>
    <row r="7582" s="195" customFormat="1"/>
    <row r="7583" s="195" customFormat="1"/>
    <row r="7584" s="195" customFormat="1"/>
    <row r="7585" s="195" customFormat="1"/>
    <row r="7586" s="195" customFormat="1"/>
    <row r="7587" s="195" customFormat="1"/>
    <row r="7588" s="195" customFormat="1"/>
    <row r="7589" s="195" customFormat="1"/>
    <row r="7590" s="195" customFormat="1"/>
    <row r="7591" s="195" customFormat="1"/>
    <row r="7592" s="195" customFormat="1"/>
    <row r="7593" s="195" customFormat="1"/>
    <row r="7594" s="195" customFormat="1"/>
    <row r="7595" s="195" customFormat="1"/>
    <row r="7596" s="195" customFormat="1"/>
    <row r="7597" s="195" customFormat="1"/>
    <row r="7598" s="195" customFormat="1"/>
    <row r="7599" s="195" customFormat="1"/>
    <row r="7600" s="195" customFormat="1"/>
    <row r="7601" s="195" customFormat="1"/>
    <row r="7602" s="195" customFormat="1"/>
    <row r="7603" s="195" customFormat="1"/>
    <row r="7604" s="195" customFormat="1"/>
    <row r="7605" s="195" customFormat="1"/>
    <row r="7606" s="195" customFormat="1"/>
    <row r="7607" s="195" customFormat="1"/>
    <row r="7608" s="195" customFormat="1"/>
    <row r="7609" s="195" customFormat="1"/>
    <row r="7610" s="195" customFormat="1"/>
    <row r="7611" s="195" customFormat="1"/>
    <row r="7612" s="195" customFormat="1"/>
    <row r="7613" s="195" customFormat="1"/>
    <row r="7614" s="195" customFormat="1"/>
    <row r="7615" s="195" customFormat="1"/>
    <row r="7616" s="195" customFormat="1"/>
    <row r="7617" s="195" customFormat="1"/>
    <row r="7618" s="195" customFormat="1"/>
    <row r="7619" s="195" customFormat="1"/>
    <row r="7620" s="195" customFormat="1"/>
    <row r="7621" s="195" customFormat="1"/>
    <row r="7622" s="195" customFormat="1"/>
    <row r="7623" s="195" customFormat="1"/>
    <row r="7624" s="195" customFormat="1"/>
    <row r="7625" s="195" customFormat="1"/>
    <row r="7626" s="195" customFormat="1"/>
    <row r="7627" s="195" customFormat="1"/>
    <row r="7628" s="195" customFormat="1"/>
    <row r="7629" s="195" customFormat="1"/>
    <row r="7630" s="195" customFormat="1"/>
    <row r="7631" s="195" customFormat="1"/>
    <row r="7632" s="195" customFormat="1"/>
    <row r="7633" s="195" customFormat="1"/>
    <row r="7634" s="195" customFormat="1"/>
    <row r="7635" s="195" customFormat="1"/>
    <row r="7636" s="195" customFormat="1"/>
    <row r="7637" s="195" customFormat="1"/>
    <row r="7638" s="195" customFormat="1"/>
    <row r="7639" s="195" customFormat="1"/>
    <row r="7640" s="195" customFormat="1"/>
    <row r="7641" s="195" customFormat="1"/>
    <row r="7642" s="195" customFormat="1"/>
    <row r="7643" s="195" customFormat="1"/>
    <row r="7644" s="195" customFormat="1"/>
    <row r="7645" s="195" customFormat="1"/>
    <row r="7646" s="195" customFormat="1"/>
    <row r="7647" s="195" customFormat="1"/>
    <row r="7648" s="195" customFormat="1"/>
    <row r="7649" s="195" customFormat="1"/>
    <row r="7650" s="195" customFormat="1"/>
    <row r="7651" s="195" customFormat="1"/>
    <row r="7652" s="195" customFormat="1"/>
    <row r="7653" s="195" customFormat="1"/>
    <row r="7654" s="195" customFormat="1"/>
    <row r="7655" s="195" customFormat="1"/>
    <row r="7656" s="195" customFormat="1"/>
    <row r="7657" s="195" customFormat="1"/>
    <row r="7658" s="195" customFormat="1"/>
    <row r="7659" s="195" customFormat="1"/>
    <row r="7660" s="195" customFormat="1"/>
    <row r="7661" s="195" customFormat="1"/>
    <row r="7662" s="195" customFormat="1"/>
    <row r="7663" s="195" customFormat="1"/>
    <row r="7664" s="195" customFormat="1"/>
    <row r="7665" s="195" customFormat="1"/>
    <row r="7666" s="195" customFormat="1"/>
    <row r="7667" s="195" customFormat="1"/>
    <row r="7668" s="195" customFormat="1"/>
    <row r="7669" s="195" customFormat="1"/>
    <row r="7670" s="195" customFormat="1"/>
    <row r="7671" s="195" customFormat="1"/>
    <row r="7672" s="195" customFormat="1"/>
    <row r="7673" s="195" customFormat="1"/>
    <row r="7674" s="195" customFormat="1"/>
    <row r="7675" s="195" customFormat="1"/>
    <row r="7676" s="195" customFormat="1"/>
    <row r="7677" s="195" customFormat="1"/>
    <row r="7678" s="195" customFormat="1"/>
    <row r="7679" s="195" customFormat="1"/>
    <row r="7680" s="195" customFormat="1"/>
    <row r="7681" s="195" customFormat="1"/>
    <row r="7682" s="195" customFormat="1"/>
    <row r="7683" s="195" customFormat="1"/>
    <row r="7684" s="195" customFormat="1"/>
    <row r="7685" s="195" customFormat="1"/>
    <row r="7686" s="195" customFormat="1"/>
    <row r="7687" s="195" customFormat="1"/>
    <row r="7688" s="195" customFormat="1"/>
    <row r="7689" s="195" customFormat="1"/>
    <row r="7690" s="195" customFormat="1"/>
    <row r="7691" s="195" customFormat="1"/>
    <row r="7692" s="195" customFormat="1"/>
    <row r="7693" s="195" customFormat="1"/>
    <row r="7694" s="195" customFormat="1"/>
    <row r="7695" s="195" customFormat="1"/>
    <row r="7696" s="195" customFormat="1"/>
    <row r="7697" s="195" customFormat="1"/>
    <row r="7698" s="195" customFormat="1"/>
    <row r="7699" s="195" customFormat="1"/>
    <row r="7700" s="195" customFormat="1"/>
    <row r="7701" s="195" customFormat="1"/>
    <row r="7702" s="195" customFormat="1"/>
    <row r="7703" s="195" customFormat="1"/>
    <row r="7704" s="195" customFormat="1"/>
    <row r="7705" s="195" customFormat="1"/>
    <row r="7706" s="195" customFormat="1"/>
    <row r="7707" s="195" customFormat="1"/>
    <row r="7708" s="195" customFormat="1"/>
    <row r="7709" s="195" customFormat="1"/>
    <row r="7710" s="195" customFormat="1"/>
    <row r="7711" s="195" customFormat="1"/>
    <row r="7712" s="195" customFormat="1"/>
    <row r="7713" s="195" customFormat="1"/>
    <row r="7714" s="195" customFormat="1"/>
    <row r="7715" s="195" customFormat="1"/>
    <row r="7716" s="195" customFormat="1"/>
    <row r="7717" s="195" customFormat="1"/>
    <row r="7718" s="195" customFormat="1"/>
    <row r="7719" s="195" customFormat="1"/>
    <row r="7720" s="195" customFormat="1"/>
    <row r="7721" s="195" customFormat="1"/>
    <row r="7722" s="195" customFormat="1"/>
    <row r="7723" s="195" customFormat="1"/>
    <row r="7724" s="195" customFormat="1"/>
    <row r="7725" s="195" customFormat="1"/>
    <row r="7726" s="195" customFormat="1"/>
    <row r="7727" s="195" customFormat="1"/>
    <row r="7728" s="195" customFormat="1"/>
    <row r="7729" s="195" customFormat="1"/>
    <row r="7730" s="195" customFormat="1"/>
    <row r="7731" s="195" customFormat="1"/>
    <row r="7732" s="195" customFormat="1"/>
    <row r="7733" s="195" customFormat="1"/>
    <row r="7734" s="195" customFormat="1"/>
    <row r="7735" s="195" customFormat="1"/>
    <row r="7736" s="195" customFormat="1"/>
    <row r="7737" s="195" customFormat="1"/>
    <row r="7738" s="195" customFormat="1"/>
    <row r="7739" s="195" customFormat="1"/>
    <row r="7740" s="195" customFormat="1"/>
    <row r="7741" s="195" customFormat="1"/>
    <row r="7742" s="195" customFormat="1"/>
    <row r="7743" s="195" customFormat="1"/>
    <row r="7744" s="195" customFormat="1"/>
    <row r="7745" s="195" customFormat="1"/>
    <row r="7746" s="195" customFormat="1"/>
    <row r="7747" s="195" customFormat="1"/>
    <row r="7748" s="195" customFormat="1"/>
    <row r="7749" s="195" customFormat="1"/>
    <row r="7750" s="195" customFormat="1"/>
    <row r="7751" s="195" customFormat="1"/>
    <row r="7752" s="195" customFormat="1"/>
    <row r="7753" s="195" customFormat="1"/>
    <row r="7754" s="195" customFormat="1"/>
    <row r="7755" s="195" customFormat="1"/>
    <row r="7756" s="195" customFormat="1"/>
    <row r="7757" s="195" customFormat="1"/>
    <row r="7758" s="195" customFormat="1"/>
    <row r="7759" s="195" customFormat="1"/>
    <row r="7760" s="195" customFormat="1"/>
    <row r="7761" s="195" customFormat="1"/>
    <row r="7762" s="195" customFormat="1"/>
    <row r="7763" s="195" customFormat="1"/>
    <row r="7764" s="195" customFormat="1"/>
    <row r="7765" s="195" customFormat="1"/>
    <row r="7766" s="195" customFormat="1"/>
    <row r="7767" s="195" customFormat="1"/>
    <row r="7768" s="195" customFormat="1"/>
    <row r="7769" s="195" customFormat="1"/>
    <row r="7770" s="195" customFormat="1"/>
    <row r="7771" s="195" customFormat="1"/>
    <row r="7772" s="195" customFormat="1"/>
    <row r="7773" s="195" customFormat="1"/>
    <row r="7774" s="195" customFormat="1"/>
    <row r="7775" s="195" customFormat="1"/>
    <row r="7776" s="195" customFormat="1"/>
    <row r="7777" s="195" customFormat="1"/>
    <row r="7778" s="195" customFormat="1"/>
    <row r="7779" s="195" customFormat="1"/>
    <row r="7780" s="195" customFormat="1"/>
    <row r="7781" s="195" customFormat="1"/>
    <row r="7782" s="195" customFormat="1"/>
    <row r="7783" s="195" customFormat="1"/>
    <row r="7784" s="195" customFormat="1"/>
    <row r="7785" s="195" customFormat="1"/>
    <row r="7786" s="195" customFormat="1"/>
    <row r="7787" s="195" customFormat="1"/>
    <row r="7788" s="195" customFormat="1"/>
    <row r="7789" s="195" customFormat="1"/>
    <row r="7790" s="195" customFormat="1"/>
    <row r="7791" s="195" customFormat="1"/>
    <row r="7792" s="195" customFormat="1"/>
    <row r="7793" s="195" customFormat="1"/>
    <row r="7794" s="195" customFormat="1"/>
    <row r="7795" s="195" customFormat="1"/>
    <row r="7796" s="195" customFormat="1"/>
    <row r="7797" s="195" customFormat="1"/>
    <row r="7798" s="195" customFormat="1"/>
    <row r="7799" s="195" customFormat="1"/>
    <row r="7800" s="195" customFormat="1"/>
    <row r="7801" s="195" customFormat="1"/>
    <row r="7802" s="195" customFormat="1"/>
    <row r="7803" s="195" customFormat="1"/>
    <row r="7804" s="195" customFormat="1"/>
    <row r="7805" s="195" customFormat="1"/>
    <row r="7806" s="195" customFormat="1"/>
    <row r="7807" s="195" customFormat="1"/>
    <row r="7808" s="195" customFormat="1"/>
    <row r="7809" s="195" customFormat="1"/>
    <row r="7810" s="195" customFormat="1"/>
    <row r="7811" s="195" customFormat="1"/>
    <row r="7812" s="195" customFormat="1"/>
    <row r="7813" s="195" customFormat="1"/>
    <row r="7814" s="195" customFormat="1"/>
    <row r="7815" s="195" customFormat="1"/>
    <row r="7816" s="195" customFormat="1"/>
    <row r="7817" s="195" customFormat="1"/>
    <row r="7818" s="195" customFormat="1"/>
    <row r="7819" s="195" customFormat="1"/>
    <row r="7820" s="195" customFormat="1"/>
    <row r="7821" s="195" customFormat="1"/>
    <row r="7822" s="195" customFormat="1"/>
    <row r="7823" s="195" customFormat="1"/>
    <row r="7824" s="195" customFormat="1"/>
    <row r="7825" s="195" customFormat="1"/>
    <row r="7826" s="195" customFormat="1"/>
    <row r="7827" s="195" customFormat="1"/>
    <row r="7828" s="195" customFormat="1"/>
    <row r="7829" s="195" customFormat="1"/>
    <row r="7830" s="195" customFormat="1"/>
    <row r="7831" s="195" customFormat="1"/>
    <row r="7832" s="195" customFormat="1"/>
    <row r="7833" s="195" customFormat="1"/>
    <row r="7834" s="195" customFormat="1"/>
    <row r="7835" s="195" customFormat="1"/>
    <row r="7836" s="195" customFormat="1"/>
    <row r="7837" s="195" customFormat="1"/>
    <row r="7838" s="195" customFormat="1"/>
    <row r="7839" s="195" customFormat="1"/>
    <row r="7840" s="195" customFormat="1"/>
    <row r="7841" s="195" customFormat="1"/>
    <row r="7842" s="195" customFormat="1"/>
    <row r="7843" s="195" customFormat="1"/>
    <row r="7844" s="195" customFormat="1"/>
    <row r="7845" s="195" customFormat="1"/>
    <row r="7846" s="195" customFormat="1"/>
    <row r="7847" s="195" customFormat="1"/>
    <row r="7848" s="195" customFormat="1"/>
    <row r="7849" s="195" customFormat="1"/>
    <row r="7850" s="195" customFormat="1"/>
    <row r="7851" s="195" customFormat="1"/>
    <row r="7852" s="195" customFormat="1"/>
    <row r="7853" s="195" customFormat="1"/>
    <row r="7854" s="195" customFormat="1"/>
    <row r="7855" s="195" customFormat="1"/>
    <row r="7856" s="195" customFormat="1"/>
    <row r="7857" s="195" customFormat="1"/>
    <row r="7858" s="195" customFormat="1"/>
    <row r="7859" s="195" customFormat="1"/>
    <row r="7860" s="195" customFormat="1"/>
    <row r="7861" s="195" customFormat="1"/>
    <row r="7862" s="195" customFormat="1"/>
    <row r="7863" s="195" customFormat="1"/>
    <row r="7864" s="195" customFormat="1"/>
    <row r="7865" s="195" customFormat="1"/>
    <row r="7866" s="195" customFormat="1"/>
    <row r="7867" s="195" customFormat="1"/>
    <row r="7868" s="195" customFormat="1"/>
    <row r="7869" s="195" customFormat="1"/>
    <row r="7870" s="195" customFormat="1"/>
    <row r="7871" s="195" customFormat="1"/>
    <row r="7872" s="195" customFormat="1"/>
    <row r="7873" s="195" customFormat="1"/>
    <row r="7874" s="195" customFormat="1"/>
    <row r="7875" s="195" customFormat="1"/>
    <row r="7876" s="195" customFormat="1"/>
    <row r="7877" s="195" customFormat="1"/>
    <row r="7878" s="195" customFormat="1"/>
    <row r="7879" s="195" customFormat="1"/>
    <row r="7880" s="195" customFormat="1"/>
    <row r="7881" s="195" customFormat="1"/>
    <row r="7882" s="195" customFormat="1"/>
    <row r="7883" s="195" customFormat="1"/>
    <row r="7884" s="195" customFormat="1"/>
    <row r="7885" s="195" customFormat="1"/>
    <row r="7886" s="195" customFormat="1"/>
    <row r="7887" s="195" customFormat="1"/>
    <row r="7888" s="195" customFormat="1"/>
    <row r="7889" s="195" customFormat="1"/>
    <row r="7890" s="195" customFormat="1"/>
    <row r="7891" s="195" customFormat="1"/>
    <row r="7892" s="195" customFormat="1"/>
    <row r="7893" s="195" customFormat="1"/>
    <row r="7894" s="195" customFormat="1"/>
    <row r="7895" s="195" customFormat="1"/>
    <row r="7896" s="195" customFormat="1"/>
    <row r="7897" s="195" customFormat="1"/>
    <row r="7898" s="195" customFormat="1"/>
    <row r="7899" s="195" customFormat="1"/>
    <row r="7900" s="195" customFormat="1"/>
    <row r="7901" s="195" customFormat="1"/>
    <row r="7902" s="195" customFormat="1"/>
    <row r="7903" s="195" customFormat="1"/>
    <row r="7904" s="195" customFormat="1"/>
    <row r="7905" s="195" customFormat="1"/>
    <row r="7906" s="195" customFormat="1"/>
    <row r="7907" s="195" customFormat="1"/>
    <row r="7908" s="195" customFormat="1"/>
    <row r="7909" s="195" customFormat="1"/>
    <row r="7910" s="195" customFormat="1"/>
    <row r="7911" s="195" customFormat="1"/>
    <row r="7912" s="195" customFormat="1"/>
    <row r="7913" s="195" customFormat="1"/>
    <row r="7914" s="195" customFormat="1"/>
    <row r="7915" s="195" customFormat="1"/>
    <row r="7916" s="195" customFormat="1"/>
    <row r="7917" s="195" customFormat="1"/>
    <row r="7918" s="195" customFormat="1"/>
    <row r="7919" s="195" customFormat="1"/>
    <row r="7920" s="195" customFormat="1"/>
    <row r="7921" s="195" customFormat="1"/>
    <row r="7922" s="195" customFormat="1"/>
    <row r="7923" s="195" customFormat="1"/>
    <row r="7924" s="195" customFormat="1"/>
    <row r="7925" s="195" customFormat="1"/>
    <row r="7926" s="195" customFormat="1"/>
    <row r="7927" s="195" customFormat="1"/>
    <row r="7928" s="195" customFormat="1"/>
    <row r="7929" s="195" customFormat="1"/>
    <row r="7930" s="195" customFormat="1"/>
    <row r="7931" s="195" customFormat="1"/>
    <row r="7932" s="195" customFormat="1"/>
    <row r="7933" s="195" customFormat="1"/>
    <row r="7934" s="195" customFormat="1"/>
    <row r="7935" s="195" customFormat="1"/>
    <row r="7936" s="195" customFormat="1"/>
    <row r="7937" s="195" customFormat="1"/>
    <row r="7938" s="195" customFormat="1"/>
    <row r="7939" s="195" customFormat="1"/>
    <row r="7940" s="195" customFormat="1"/>
    <row r="7941" s="195" customFormat="1"/>
    <row r="7942" s="195" customFormat="1"/>
    <row r="7943" s="195" customFormat="1"/>
    <row r="7944" s="195" customFormat="1"/>
    <row r="7945" s="195" customFormat="1"/>
    <row r="7946" s="195" customFormat="1"/>
    <row r="7947" s="195" customFormat="1"/>
    <row r="7948" s="195" customFormat="1"/>
    <row r="7949" s="195" customFormat="1"/>
    <row r="7950" s="195" customFormat="1"/>
    <row r="7951" s="195" customFormat="1"/>
    <row r="7952" s="195" customFormat="1"/>
    <row r="7953" s="195" customFormat="1"/>
    <row r="7954" s="195" customFormat="1"/>
    <row r="7955" s="195" customFormat="1"/>
    <row r="7956" s="195" customFormat="1"/>
    <row r="7957" s="195" customFormat="1"/>
    <row r="7958" s="195" customFormat="1"/>
    <row r="7959" s="195" customFormat="1"/>
    <row r="7960" s="195" customFormat="1"/>
    <row r="7961" s="195" customFormat="1"/>
    <row r="7962" s="195" customFormat="1"/>
    <row r="7963" s="195" customFormat="1"/>
    <row r="7964" s="195" customFormat="1"/>
    <row r="7965" s="195" customFormat="1"/>
    <row r="7966" s="195" customFormat="1"/>
    <row r="7967" s="195" customFormat="1"/>
    <row r="7968" s="195" customFormat="1"/>
    <row r="7969" s="195" customFormat="1"/>
    <row r="7970" s="195" customFormat="1"/>
    <row r="7971" s="195" customFormat="1"/>
    <row r="7972" s="195" customFormat="1"/>
    <row r="7973" s="195" customFormat="1"/>
    <row r="7974" s="195" customFormat="1"/>
    <row r="7975" s="195" customFormat="1"/>
    <row r="7976" s="195" customFormat="1"/>
    <row r="7977" s="195" customFormat="1"/>
    <row r="7978" s="195" customFormat="1"/>
    <row r="7979" s="195" customFormat="1"/>
    <row r="7980" s="195" customFormat="1"/>
    <row r="7981" s="195" customFormat="1"/>
    <row r="7982" s="195" customFormat="1"/>
    <row r="7983" s="195" customFormat="1"/>
    <row r="7984" s="195" customFormat="1"/>
    <row r="7985" s="195" customFormat="1"/>
    <row r="7986" s="195" customFormat="1"/>
    <row r="7987" s="195" customFormat="1"/>
    <row r="7988" s="195" customFormat="1"/>
    <row r="7989" s="195" customFormat="1"/>
    <row r="7990" s="195" customFormat="1"/>
    <row r="7991" s="195" customFormat="1"/>
    <row r="7992" s="195" customFormat="1"/>
    <row r="7993" s="195" customFormat="1"/>
    <row r="7994" s="195" customFormat="1"/>
    <row r="7995" s="195" customFormat="1"/>
    <row r="7996" s="195" customFormat="1"/>
    <row r="7997" s="195" customFormat="1"/>
    <row r="7998" s="195" customFormat="1"/>
    <row r="7999" s="195" customFormat="1"/>
    <row r="8000" s="195" customFormat="1"/>
    <row r="8001" s="195" customFormat="1"/>
    <row r="8002" s="195" customFormat="1"/>
    <row r="8003" s="195" customFormat="1"/>
    <row r="8004" s="195" customFormat="1"/>
    <row r="8005" s="195" customFormat="1"/>
    <row r="8006" s="195" customFormat="1"/>
    <row r="8007" s="195" customFormat="1"/>
    <row r="8008" s="195" customFormat="1"/>
    <row r="8009" s="195" customFormat="1"/>
    <row r="8010" s="195" customFormat="1"/>
    <row r="8011" s="195" customFormat="1"/>
    <row r="8012" s="195" customFormat="1"/>
    <row r="8013" s="195" customFormat="1"/>
    <row r="8014" s="195" customFormat="1"/>
    <row r="8015" s="195" customFormat="1"/>
    <row r="8016" s="195" customFormat="1"/>
    <row r="8017" s="195" customFormat="1"/>
    <row r="8018" s="195" customFormat="1"/>
    <row r="8019" s="195" customFormat="1"/>
    <row r="8020" s="195" customFormat="1"/>
    <row r="8021" s="195" customFormat="1"/>
    <row r="8022" s="195" customFormat="1"/>
    <row r="8023" s="195" customFormat="1"/>
    <row r="8024" s="195" customFormat="1"/>
    <row r="8025" s="195" customFormat="1"/>
    <row r="8026" s="195" customFormat="1"/>
    <row r="8027" s="195" customFormat="1"/>
    <row r="8028" s="195" customFormat="1"/>
    <row r="8029" s="195" customFormat="1"/>
    <row r="8030" s="195" customFormat="1"/>
    <row r="8031" s="195" customFormat="1"/>
    <row r="8032" s="195" customFormat="1"/>
    <row r="8033" s="195" customFormat="1"/>
    <row r="8034" s="195" customFormat="1"/>
    <row r="8035" s="195" customFormat="1"/>
    <row r="8036" s="195" customFormat="1"/>
    <row r="8037" s="195" customFormat="1"/>
    <row r="8038" s="195" customFormat="1"/>
    <row r="8039" s="195" customFormat="1"/>
    <row r="8040" s="195" customFormat="1"/>
    <row r="8041" s="195" customFormat="1"/>
    <row r="8042" s="195" customFormat="1"/>
    <row r="8043" s="195" customFormat="1"/>
    <row r="8044" s="195" customFormat="1"/>
    <row r="8045" s="195" customFormat="1"/>
    <row r="8046" s="195" customFormat="1"/>
    <row r="8047" s="195" customFormat="1"/>
    <row r="8048" s="195" customFormat="1"/>
    <row r="8049" s="195" customFormat="1"/>
    <row r="8050" s="195" customFormat="1"/>
    <row r="8051" s="195" customFormat="1"/>
    <row r="8052" s="195" customFormat="1"/>
    <row r="8053" s="195" customFormat="1"/>
    <row r="8054" s="195" customFormat="1"/>
    <row r="8055" s="195" customFormat="1"/>
    <row r="8056" s="195" customFormat="1"/>
    <row r="8057" s="195" customFormat="1"/>
    <row r="8058" s="195" customFormat="1"/>
    <row r="8059" s="195" customFormat="1"/>
    <row r="8060" s="195" customFormat="1"/>
    <row r="8061" s="195" customFormat="1"/>
    <row r="8062" s="195" customFormat="1"/>
    <row r="8063" s="195" customFormat="1"/>
    <row r="8064" s="195" customFormat="1"/>
    <row r="8065" s="195" customFormat="1"/>
    <row r="8066" s="195" customFormat="1"/>
    <row r="8067" s="195" customFormat="1"/>
    <row r="8068" s="195" customFormat="1"/>
    <row r="8069" s="195" customFormat="1"/>
    <row r="8070" s="195" customFormat="1"/>
    <row r="8071" s="195" customFormat="1"/>
    <row r="8072" s="195" customFormat="1"/>
    <row r="8073" s="195" customFormat="1"/>
    <row r="8074" s="195" customFormat="1"/>
    <row r="8075" s="195" customFormat="1"/>
    <row r="8076" s="195" customFormat="1"/>
    <row r="8077" s="195" customFormat="1"/>
    <row r="8078" s="195" customFormat="1"/>
    <row r="8079" s="195" customFormat="1"/>
    <row r="8080" s="195" customFormat="1"/>
    <row r="8081" s="195" customFormat="1"/>
    <row r="8082" s="195" customFormat="1"/>
    <row r="8083" s="195" customFormat="1"/>
    <row r="8084" s="195" customFormat="1"/>
    <row r="8085" s="195" customFormat="1"/>
    <row r="8086" s="195" customFormat="1"/>
    <row r="8087" s="195" customFormat="1"/>
    <row r="8088" s="195" customFormat="1"/>
    <row r="8089" s="195" customFormat="1"/>
    <row r="8090" s="195" customFormat="1"/>
    <row r="8091" s="195" customFormat="1"/>
    <row r="8092" s="195" customFormat="1"/>
    <row r="8093" s="195" customFormat="1"/>
    <row r="8094" s="195" customFormat="1"/>
    <row r="8095" s="195" customFormat="1"/>
    <row r="8096" s="195" customFormat="1"/>
    <row r="8097" s="195" customFormat="1"/>
    <row r="8098" s="195" customFormat="1"/>
    <row r="8099" s="195" customFormat="1"/>
    <row r="8100" s="195" customFormat="1"/>
    <row r="8101" s="195" customFormat="1"/>
    <row r="8102" s="195" customFormat="1"/>
    <row r="8103" s="195" customFormat="1"/>
    <row r="8104" s="195" customFormat="1"/>
    <row r="8105" s="195" customFormat="1"/>
    <row r="8106" s="195" customFormat="1"/>
    <row r="8107" s="195" customFormat="1"/>
    <row r="8108" s="195" customFormat="1"/>
    <row r="8109" s="195" customFormat="1"/>
    <row r="8110" s="195" customFormat="1"/>
    <row r="8111" s="195" customFormat="1"/>
    <row r="8112" s="195" customFormat="1"/>
    <row r="8113" s="195" customFormat="1"/>
    <row r="8114" s="195" customFormat="1"/>
    <row r="8115" s="195" customFormat="1"/>
    <row r="8116" s="195" customFormat="1"/>
    <row r="8117" s="195" customFormat="1"/>
    <row r="8118" s="195" customFormat="1"/>
    <row r="8119" s="195" customFormat="1"/>
    <row r="8120" s="195" customFormat="1"/>
    <row r="8121" s="195" customFormat="1"/>
    <row r="8122" s="195" customFormat="1"/>
    <row r="8123" s="195" customFormat="1"/>
    <row r="8124" s="195" customFormat="1"/>
    <row r="8125" s="195" customFormat="1"/>
    <row r="8126" s="195" customFormat="1"/>
    <row r="8127" s="195" customFormat="1"/>
    <row r="8128" s="195" customFormat="1"/>
    <row r="8129" s="195" customFormat="1"/>
    <row r="8130" s="195" customFormat="1"/>
    <row r="8131" s="195" customFormat="1"/>
    <row r="8132" s="195" customFormat="1"/>
    <row r="8133" s="195" customFormat="1"/>
    <row r="8134" s="195" customFormat="1"/>
    <row r="8135" s="195" customFormat="1"/>
    <row r="8136" s="195" customFormat="1"/>
    <row r="8137" s="195" customFormat="1"/>
    <row r="8138" s="195" customFormat="1"/>
    <row r="8139" s="195" customFormat="1"/>
    <row r="8140" s="195" customFormat="1"/>
    <row r="8141" s="195" customFormat="1"/>
    <row r="8142" s="195" customFormat="1"/>
    <row r="8143" s="195" customFormat="1"/>
    <row r="8144" s="195" customFormat="1"/>
    <row r="8145" s="195" customFormat="1"/>
    <row r="8146" s="195" customFormat="1"/>
    <row r="8147" s="195" customFormat="1"/>
    <row r="8148" s="195" customFormat="1"/>
    <row r="8149" s="195" customFormat="1"/>
    <row r="8150" s="195" customFormat="1"/>
    <row r="8151" s="195" customFormat="1"/>
    <row r="8152" s="195" customFormat="1"/>
    <row r="8153" s="195" customFormat="1"/>
    <row r="8154" s="195" customFormat="1"/>
    <row r="8155" s="195" customFormat="1"/>
    <row r="8156" s="195" customFormat="1"/>
    <row r="8157" s="195" customFormat="1"/>
    <row r="8158" s="195" customFormat="1"/>
    <row r="8159" s="195" customFormat="1"/>
    <row r="8160" s="195" customFormat="1"/>
    <row r="8161" s="195" customFormat="1"/>
    <row r="8162" s="195" customFormat="1"/>
    <row r="8163" s="195" customFormat="1"/>
    <row r="8164" s="195" customFormat="1"/>
    <row r="8165" s="195" customFormat="1"/>
    <row r="8166" s="195" customFormat="1"/>
    <row r="8167" s="195" customFormat="1"/>
    <row r="8168" s="195" customFormat="1"/>
    <row r="8169" s="195" customFormat="1"/>
    <row r="8170" s="195" customFormat="1"/>
    <row r="8171" s="195" customFormat="1"/>
    <row r="8172" s="195" customFormat="1"/>
    <row r="8173" s="195" customFormat="1"/>
    <row r="8174" s="195" customFormat="1"/>
    <row r="8175" s="195" customFormat="1"/>
    <row r="8176" s="195" customFormat="1"/>
    <row r="8177" s="195" customFormat="1"/>
    <row r="8178" s="195" customFormat="1"/>
    <row r="8179" s="195" customFormat="1"/>
    <row r="8180" s="195" customFormat="1"/>
    <row r="8181" s="195" customFormat="1"/>
    <row r="8182" s="195" customFormat="1"/>
    <row r="8183" s="195" customFormat="1"/>
    <row r="8184" s="195" customFormat="1"/>
    <row r="8185" s="195" customFormat="1"/>
    <row r="8186" s="195" customFormat="1"/>
    <row r="8187" s="195" customFormat="1"/>
    <row r="8188" s="195" customFormat="1"/>
    <row r="8189" s="195" customFormat="1"/>
    <row r="8190" s="195" customFormat="1"/>
    <row r="8191" s="195" customFormat="1"/>
    <row r="8192" s="195" customFormat="1"/>
    <row r="8193" s="195" customFormat="1"/>
    <row r="8194" s="195" customFormat="1"/>
    <row r="8195" s="195" customFormat="1"/>
    <row r="8196" s="195" customFormat="1"/>
    <row r="8197" s="195" customFormat="1"/>
    <row r="8198" s="195" customFormat="1"/>
    <row r="8199" s="195" customFormat="1"/>
    <row r="8200" s="195" customFormat="1"/>
    <row r="8201" s="195" customFormat="1"/>
    <row r="8202" s="195" customFormat="1"/>
    <row r="8203" s="195" customFormat="1"/>
    <row r="8204" s="195" customFormat="1"/>
    <row r="8205" s="195" customFormat="1"/>
    <row r="8206" s="195" customFormat="1"/>
    <row r="8207" s="195" customFormat="1"/>
    <row r="8208" s="195" customFormat="1"/>
    <row r="8209" s="195" customFormat="1"/>
    <row r="8210" s="195" customFormat="1"/>
    <row r="8211" s="195" customFormat="1"/>
    <row r="8212" s="195" customFormat="1"/>
    <row r="8213" s="195" customFormat="1"/>
    <row r="8214" s="195" customFormat="1"/>
    <row r="8215" s="195" customFormat="1"/>
    <row r="8216" s="195" customFormat="1"/>
    <row r="8217" s="195" customFormat="1"/>
    <row r="8218" s="195" customFormat="1"/>
    <row r="8219" s="195" customFormat="1"/>
    <row r="8220" s="195" customFormat="1"/>
    <row r="8221" s="195" customFormat="1"/>
    <row r="8222" s="195" customFormat="1"/>
    <row r="8223" s="195" customFormat="1"/>
    <row r="8224" s="195" customFormat="1"/>
    <row r="8225" s="195" customFormat="1"/>
    <row r="8226" s="195" customFormat="1"/>
    <row r="8227" s="195" customFormat="1"/>
    <row r="8228" s="195" customFormat="1"/>
    <row r="8229" s="195" customFormat="1"/>
    <row r="8230" s="195" customFormat="1"/>
    <row r="8231" s="195" customFormat="1"/>
    <row r="8232" s="195" customFormat="1"/>
    <row r="8233" s="195" customFormat="1"/>
    <row r="8234" s="195" customFormat="1"/>
    <row r="8235" s="195" customFormat="1"/>
    <row r="8236" s="195" customFormat="1"/>
    <row r="8237" s="195" customFormat="1"/>
    <row r="8238" s="195" customFormat="1"/>
    <row r="8239" s="195" customFormat="1"/>
    <row r="8240" s="195" customFormat="1"/>
    <row r="8241" s="195" customFormat="1"/>
    <row r="8242" s="195" customFormat="1"/>
    <row r="8243" s="195" customFormat="1"/>
    <row r="8244" s="195" customFormat="1"/>
    <row r="8245" s="195" customFormat="1"/>
    <row r="8246" s="195" customFormat="1"/>
    <row r="8247" s="195" customFormat="1"/>
    <row r="8248" s="195" customFormat="1"/>
    <row r="8249" s="195" customFormat="1"/>
    <row r="8250" s="195" customFormat="1"/>
    <row r="8251" s="195" customFormat="1"/>
    <row r="8252" s="195" customFormat="1"/>
    <row r="8253" s="195" customFormat="1"/>
    <row r="8254" s="195" customFormat="1"/>
    <row r="8255" s="195" customFormat="1"/>
    <row r="8256" s="195" customFormat="1"/>
    <row r="8257" s="195" customFormat="1"/>
    <row r="8258" s="195" customFormat="1"/>
    <row r="8259" s="195" customFormat="1"/>
    <row r="8260" s="195" customFormat="1"/>
    <row r="8261" s="195" customFormat="1"/>
    <row r="8262" s="195" customFormat="1"/>
    <row r="8263" s="195" customFormat="1"/>
    <row r="8264" s="195" customFormat="1"/>
    <row r="8265" s="195" customFormat="1"/>
    <row r="8266" s="195" customFormat="1"/>
    <row r="8267" s="195" customFormat="1"/>
    <row r="8268" s="195" customFormat="1"/>
    <row r="8269" s="195" customFormat="1"/>
    <row r="8270" s="195" customFormat="1"/>
    <row r="8271" s="195" customFormat="1"/>
    <row r="8272" s="195" customFormat="1"/>
    <row r="8273" s="195" customFormat="1"/>
    <row r="8274" s="195" customFormat="1"/>
    <row r="8275" s="195" customFormat="1"/>
    <row r="8276" s="195" customFormat="1"/>
    <row r="8277" s="195" customFormat="1"/>
    <row r="8278" s="195" customFormat="1"/>
    <row r="8279" s="195" customFormat="1"/>
    <row r="8280" s="195" customFormat="1"/>
    <row r="8281" s="195" customFormat="1"/>
    <row r="8282" s="195" customFormat="1"/>
    <row r="8283" s="195" customFormat="1"/>
    <row r="8284" s="195" customFormat="1"/>
    <row r="8285" s="195" customFormat="1"/>
    <row r="8286" s="195" customFormat="1"/>
    <row r="8287" s="195" customFormat="1"/>
    <row r="8288" s="195" customFormat="1"/>
    <row r="8289" s="195" customFormat="1"/>
    <row r="8290" s="195" customFormat="1"/>
    <row r="8291" s="195" customFormat="1"/>
    <row r="8292" s="195" customFormat="1"/>
    <row r="8293" s="195" customFormat="1"/>
    <row r="8294" s="195" customFormat="1"/>
    <row r="8295" s="195" customFormat="1"/>
    <row r="8296" s="195" customFormat="1"/>
    <row r="8297" s="195" customFormat="1"/>
    <row r="8298" s="195" customFormat="1"/>
    <row r="8299" s="195" customFormat="1"/>
    <row r="8300" s="195" customFormat="1"/>
    <row r="8301" s="195" customFormat="1"/>
    <row r="8302" s="195" customFormat="1"/>
    <row r="8303" s="195" customFormat="1"/>
    <row r="8304" s="195" customFormat="1"/>
    <row r="8305" s="195" customFormat="1"/>
    <row r="8306" s="195" customFormat="1"/>
    <row r="8307" s="195" customFormat="1"/>
    <row r="8308" s="195" customFormat="1"/>
    <row r="8309" s="195" customFormat="1"/>
    <row r="8310" s="195" customFormat="1"/>
    <row r="8311" s="195" customFormat="1"/>
    <row r="8312" s="195" customFormat="1"/>
    <row r="8313" s="195" customFormat="1"/>
    <row r="8314" s="195" customFormat="1"/>
    <row r="8315" s="195" customFormat="1"/>
    <row r="8316" s="195" customFormat="1"/>
    <row r="8317" s="195" customFormat="1"/>
    <row r="8318" s="195" customFormat="1"/>
    <row r="8319" s="195" customFormat="1"/>
    <row r="8320" s="195" customFormat="1"/>
    <row r="8321" s="195" customFormat="1"/>
    <row r="8322" s="195" customFormat="1"/>
    <row r="8323" s="195" customFormat="1"/>
    <row r="8324" s="195" customFormat="1"/>
    <row r="8325" s="195" customFormat="1"/>
    <row r="8326" s="195" customFormat="1"/>
    <row r="8327" s="195" customFormat="1"/>
    <row r="8328" s="195" customFormat="1"/>
    <row r="8329" s="195" customFormat="1"/>
    <row r="8330" s="195" customFormat="1"/>
    <row r="8331" s="195" customFormat="1"/>
    <row r="8332" s="195" customFormat="1"/>
    <row r="8333" s="195" customFormat="1"/>
    <row r="8334" s="195" customFormat="1"/>
    <row r="8335" s="195" customFormat="1"/>
    <row r="8336" s="195" customFormat="1"/>
    <row r="8337" s="195" customFormat="1"/>
    <row r="8338" s="195" customFormat="1"/>
    <row r="8339" s="195" customFormat="1"/>
    <row r="8340" s="195" customFormat="1"/>
    <row r="8341" s="195" customFormat="1"/>
    <row r="8342" s="195" customFormat="1"/>
    <row r="8343" s="195" customFormat="1"/>
    <row r="8344" s="195" customFormat="1"/>
    <row r="8345" s="195" customFormat="1"/>
    <row r="8346" s="195" customFormat="1"/>
    <row r="8347" s="195" customFormat="1"/>
    <row r="8348" s="195" customFormat="1"/>
    <row r="8349" s="195" customFormat="1"/>
    <row r="8350" s="195" customFormat="1"/>
    <row r="8351" s="195" customFormat="1"/>
    <row r="8352" s="195" customFormat="1"/>
    <row r="8353" s="195" customFormat="1"/>
    <row r="8354" s="195" customFormat="1"/>
    <row r="8355" s="195" customFormat="1"/>
    <row r="8356" s="195" customFormat="1"/>
    <row r="8357" s="195" customFormat="1"/>
    <row r="8358" s="195" customFormat="1"/>
    <row r="8359" s="195" customFormat="1"/>
    <row r="8360" s="195" customFormat="1"/>
    <row r="8361" s="195" customFormat="1"/>
    <row r="8362" s="195" customFormat="1"/>
    <row r="8363" s="195" customFormat="1"/>
    <row r="8364" s="195" customFormat="1"/>
    <row r="8365" s="195" customFormat="1"/>
    <row r="8366" s="195" customFormat="1"/>
    <row r="8367" s="195" customFormat="1"/>
    <row r="8368" s="195" customFormat="1"/>
    <row r="8369" s="195" customFormat="1"/>
    <row r="8370" s="195" customFormat="1"/>
    <row r="8371" s="195" customFormat="1"/>
    <row r="8372" s="195" customFormat="1"/>
    <row r="8373" s="195" customFormat="1"/>
    <row r="8374" s="195" customFormat="1"/>
    <row r="8375" s="195" customFormat="1"/>
    <row r="8376" s="195" customFormat="1"/>
    <row r="8377" s="195" customFormat="1"/>
    <row r="8378" s="195" customFormat="1"/>
    <row r="8379" s="195" customFormat="1"/>
    <row r="8380" s="195" customFormat="1"/>
    <row r="8381" s="195" customFormat="1"/>
    <row r="8382" s="195" customFormat="1"/>
    <row r="8383" s="195" customFormat="1"/>
    <row r="8384" s="195" customFormat="1"/>
    <row r="8385" s="195" customFormat="1"/>
    <row r="8386" s="195" customFormat="1"/>
    <row r="8387" s="195" customFormat="1"/>
    <row r="8388" s="195" customFormat="1"/>
    <row r="8389" s="195" customFormat="1"/>
    <row r="8390" s="195" customFormat="1"/>
    <row r="8391" s="195" customFormat="1"/>
    <row r="8392" s="195" customFormat="1"/>
    <row r="8393" s="195" customFormat="1"/>
    <row r="8394" s="195" customFormat="1"/>
    <row r="8395" s="195" customFormat="1"/>
    <row r="8396" s="195" customFormat="1"/>
    <row r="8397" s="195" customFormat="1"/>
    <row r="8398" s="195" customFormat="1"/>
    <row r="8399" s="195" customFormat="1"/>
    <row r="8400" s="195" customFormat="1"/>
    <row r="8401" s="195" customFormat="1"/>
    <row r="8402" s="195" customFormat="1"/>
    <row r="8403" s="195" customFormat="1"/>
    <row r="8404" s="195" customFormat="1"/>
    <row r="8405" s="195" customFormat="1"/>
    <row r="8406" s="195" customFormat="1"/>
    <row r="8407" s="195" customFormat="1"/>
    <row r="8408" s="195" customFormat="1"/>
    <row r="8409" s="195" customFormat="1"/>
    <row r="8410" s="195" customFormat="1"/>
    <row r="8411" s="195" customFormat="1"/>
    <row r="8412" s="195" customFormat="1"/>
    <row r="8413" s="195" customFormat="1"/>
    <row r="8414" s="195" customFormat="1"/>
    <row r="8415" s="195" customFormat="1"/>
    <row r="8416" s="195" customFormat="1"/>
    <row r="8417" s="195" customFormat="1"/>
    <row r="8418" s="195" customFormat="1"/>
    <row r="8419" s="195" customFormat="1"/>
    <row r="8420" s="195" customFormat="1"/>
    <row r="8421" s="195" customFormat="1"/>
    <row r="8422" s="195" customFormat="1"/>
    <row r="8423" s="195" customFormat="1"/>
    <row r="8424" s="195" customFormat="1"/>
    <row r="8425" s="195" customFormat="1"/>
    <row r="8426" s="195" customFormat="1"/>
    <row r="8427" s="195" customFormat="1"/>
    <row r="8428" s="195" customFormat="1"/>
    <row r="8429" s="195" customFormat="1"/>
    <row r="8430" s="195" customFormat="1"/>
    <row r="8431" s="195" customFormat="1"/>
    <row r="8432" s="195" customFormat="1"/>
    <row r="8433" s="195" customFormat="1"/>
    <row r="8434" s="195" customFormat="1"/>
    <row r="8435" s="195" customFormat="1"/>
    <row r="8436" s="195" customFormat="1"/>
    <row r="8437" s="195" customFormat="1"/>
    <row r="8438" s="195" customFormat="1"/>
    <row r="8439" s="195" customFormat="1"/>
    <row r="8440" s="195" customFormat="1"/>
    <row r="8441" s="195" customFormat="1"/>
    <row r="8442" s="195" customFormat="1"/>
    <row r="8443" s="195" customFormat="1"/>
    <row r="8444" s="195" customFormat="1"/>
    <row r="8445" s="195" customFormat="1"/>
    <row r="8446" s="195" customFormat="1"/>
    <row r="8447" s="195" customFormat="1"/>
    <row r="8448" s="195" customFormat="1"/>
    <row r="8449" s="195" customFormat="1"/>
    <row r="8450" s="195" customFormat="1"/>
    <row r="8451" s="195" customFormat="1"/>
    <row r="8452" s="195" customFormat="1"/>
    <row r="8453" s="195" customFormat="1"/>
    <row r="8454" s="195" customFormat="1"/>
    <row r="8455" s="195" customFormat="1"/>
    <row r="8456" s="195" customFormat="1"/>
    <row r="8457" s="195" customFormat="1"/>
    <row r="8458" s="195" customFormat="1"/>
    <row r="8459" s="195" customFormat="1"/>
    <row r="8460" s="195" customFormat="1"/>
    <row r="8461" s="195" customFormat="1"/>
    <row r="8462" s="195" customFormat="1"/>
    <row r="8463" s="195" customFormat="1"/>
    <row r="8464" s="195" customFormat="1"/>
    <row r="8465" s="195" customFormat="1"/>
    <row r="8466" s="195" customFormat="1"/>
    <row r="8467" s="195" customFormat="1"/>
    <row r="8468" s="195" customFormat="1"/>
    <row r="8469" s="195" customFormat="1"/>
    <row r="8470" s="195" customFormat="1"/>
    <row r="8471" s="195" customFormat="1"/>
    <row r="8472" s="195" customFormat="1"/>
    <row r="8473" s="195" customFormat="1"/>
    <row r="8474" s="195" customFormat="1"/>
    <row r="8475" s="195" customFormat="1"/>
    <row r="8476" s="195" customFormat="1"/>
    <row r="8477" s="195" customFormat="1"/>
    <row r="8478" s="195" customFormat="1"/>
    <row r="8479" s="195" customFormat="1"/>
    <row r="8480" s="195" customFormat="1"/>
    <row r="8481" s="195" customFormat="1"/>
    <row r="8482" s="195" customFormat="1"/>
    <row r="8483" s="195" customFormat="1"/>
    <row r="8484" s="195" customFormat="1"/>
    <row r="8485" s="195" customFormat="1"/>
    <row r="8486" s="195" customFormat="1"/>
    <row r="8487" s="195" customFormat="1"/>
    <row r="8488" s="195" customFormat="1"/>
    <row r="8489" s="195" customFormat="1"/>
    <row r="8490" s="195" customFormat="1"/>
    <row r="8491" s="195" customFormat="1"/>
    <row r="8492" s="195" customFormat="1"/>
    <row r="8493" s="195" customFormat="1"/>
    <row r="8494" s="195" customFormat="1"/>
    <row r="8495" s="195" customFormat="1"/>
    <row r="8496" s="195" customFormat="1"/>
    <row r="8497" s="195" customFormat="1"/>
    <row r="8498" s="195" customFormat="1"/>
    <row r="8499" s="195" customFormat="1"/>
    <row r="8500" s="195" customFormat="1"/>
    <row r="8501" s="195" customFormat="1"/>
    <row r="8502" s="195" customFormat="1"/>
    <row r="8503" s="195" customFormat="1"/>
    <row r="8504" s="195" customFormat="1"/>
    <row r="8505" s="195" customFormat="1"/>
    <row r="8506" s="195" customFormat="1"/>
    <row r="8507" s="195" customFormat="1"/>
    <row r="8508" s="195" customFormat="1"/>
    <row r="8509" s="195" customFormat="1"/>
    <row r="8510" s="195" customFormat="1"/>
    <row r="8511" s="195" customFormat="1"/>
    <row r="8512" s="195" customFormat="1"/>
    <row r="8513" s="195" customFormat="1"/>
    <row r="8514" s="195" customFormat="1"/>
    <row r="8515" s="195" customFormat="1"/>
    <row r="8516" s="195" customFormat="1"/>
    <row r="8517" s="195" customFormat="1"/>
    <row r="8518" s="195" customFormat="1"/>
    <row r="8519" s="195" customFormat="1"/>
    <row r="8520" s="195" customFormat="1"/>
    <row r="8521" s="195" customFormat="1"/>
    <row r="8522" s="195" customFormat="1"/>
    <row r="8523" s="195" customFormat="1"/>
    <row r="8524" s="195" customFormat="1"/>
    <row r="8525" s="195" customFormat="1"/>
    <row r="8526" s="195" customFormat="1"/>
    <row r="8527" s="195" customFormat="1"/>
    <row r="8528" s="195" customFormat="1"/>
    <row r="8529" s="195" customFormat="1"/>
    <row r="8530" s="195" customFormat="1"/>
    <row r="8531" s="195" customFormat="1"/>
    <row r="8532" s="195" customFormat="1"/>
    <row r="8533" s="195" customFormat="1"/>
    <row r="8534" s="195" customFormat="1"/>
    <row r="8535" s="195" customFormat="1"/>
    <row r="8536" s="195" customFormat="1"/>
    <row r="8537" s="195" customFormat="1"/>
    <row r="8538" s="195" customFormat="1"/>
    <row r="8539" s="195" customFormat="1"/>
    <row r="8540" s="195" customFormat="1"/>
    <row r="8541" s="195" customFormat="1"/>
    <row r="8542" s="195" customFormat="1"/>
    <row r="8543" s="195" customFormat="1"/>
    <row r="8544" s="195" customFormat="1"/>
    <row r="8545" s="195" customFormat="1"/>
    <row r="8546" s="195" customFormat="1"/>
    <row r="8547" s="195" customFormat="1"/>
    <row r="8548" s="195" customFormat="1"/>
    <row r="8549" s="195" customFormat="1"/>
    <row r="8550" s="195" customFormat="1"/>
    <row r="8551" s="195" customFormat="1"/>
    <row r="8552" s="195" customFormat="1"/>
    <row r="8553" s="195" customFormat="1"/>
    <row r="8554" s="195" customFormat="1"/>
    <row r="8555" s="195" customFormat="1"/>
    <row r="8556" s="195" customFormat="1"/>
    <row r="8557" s="195" customFormat="1"/>
    <row r="8558" s="195" customFormat="1"/>
    <row r="8559" s="195" customFormat="1"/>
    <row r="8560" s="195" customFormat="1"/>
    <row r="8561" s="195" customFormat="1"/>
    <row r="8562" s="195" customFormat="1"/>
    <row r="8563" s="195" customFormat="1"/>
    <row r="8564" s="195" customFormat="1"/>
    <row r="8565" s="195" customFormat="1"/>
    <row r="8566" s="195" customFormat="1"/>
    <row r="8567" s="195" customFormat="1"/>
    <row r="8568" s="195" customFormat="1"/>
    <row r="8569" s="195" customFormat="1"/>
    <row r="8570" s="195" customFormat="1"/>
    <row r="8571" s="195" customFormat="1"/>
    <row r="8572" s="195" customFormat="1"/>
    <row r="8573" s="195" customFormat="1"/>
    <row r="8574" s="195" customFormat="1"/>
    <row r="8575" s="195" customFormat="1"/>
    <row r="8576" s="195" customFormat="1"/>
    <row r="8577" s="195" customFormat="1"/>
    <row r="8578" s="195" customFormat="1"/>
    <row r="8579" s="195" customFormat="1"/>
    <row r="8580" s="195" customFormat="1"/>
    <row r="8581" s="195" customFormat="1"/>
    <row r="8582" s="195" customFormat="1"/>
    <row r="8583" s="195" customFormat="1"/>
    <row r="8584" s="195" customFormat="1"/>
    <row r="8585" s="195" customFormat="1"/>
    <row r="8586" s="195" customFormat="1"/>
    <row r="8587" s="195" customFormat="1"/>
    <row r="8588" s="195" customFormat="1"/>
    <row r="8589" s="195" customFormat="1"/>
    <row r="8590" s="195" customFormat="1"/>
    <row r="8591" s="195" customFormat="1"/>
    <row r="8592" s="195" customFormat="1"/>
    <row r="8593" s="195" customFormat="1"/>
    <row r="8594" s="195" customFormat="1"/>
    <row r="8595" s="195" customFormat="1"/>
    <row r="8596" s="195" customFormat="1"/>
    <row r="8597" s="195" customFormat="1"/>
    <row r="8598" s="195" customFormat="1"/>
    <row r="8599" s="195" customFormat="1"/>
    <row r="8600" s="195" customFormat="1"/>
    <row r="8601" s="195" customFormat="1"/>
    <row r="8602" s="195" customFormat="1"/>
    <row r="8603" s="195" customFormat="1"/>
    <row r="8604" s="195" customFormat="1"/>
    <row r="8605" s="195" customFormat="1"/>
    <row r="8606" s="195" customFormat="1"/>
    <row r="8607" s="195" customFormat="1"/>
    <row r="8608" s="195" customFormat="1"/>
    <row r="8609" s="195" customFormat="1"/>
    <row r="8610" s="195" customFormat="1"/>
    <row r="8611" s="195" customFormat="1"/>
    <row r="8612" s="195" customFormat="1"/>
    <row r="8613" s="195" customFormat="1"/>
    <row r="8614" s="195" customFormat="1"/>
    <row r="8615" s="195" customFormat="1"/>
    <row r="8616" s="195" customFormat="1"/>
    <row r="8617" s="195" customFormat="1"/>
    <row r="8618" s="195" customFormat="1"/>
    <row r="8619" s="195" customFormat="1"/>
    <row r="8620" s="195" customFormat="1"/>
    <row r="8621" s="195" customFormat="1"/>
    <row r="8622" s="195" customFormat="1"/>
    <row r="8623" s="195" customFormat="1"/>
    <row r="8624" s="195" customFormat="1"/>
    <row r="8625" s="195" customFormat="1"/>
    <row r="8626" s="195" customFormat="1"/>
    <row r="8627" s="195" customFormat="1"/>
    <row r="8628" s="195" customFormat="1"/>
    <row r="8629" s="195" customFormat="1"/>
    <row r="8630" s="195" customFormat="1"/>
    <row r="8631" s="195" customFormat="1"/>
    <row r="8632" s="195" customFormat="1"/>
    <row r="8633" s="195" customFormat="1"/>
    <row r="8634" s="195" customFormat="1"/>
    <row r="8635" s="195" customFormat="1"/>
    <row r="8636" s="195" customFormat="1"/>
    <row r="8637" s="195" customFormat="1"/>
    <row r="8638" s="195" customFormat="1"/>
    <row r="8639" s="195" customFormat="1"/>
    <row r="8640" s="195" customFormat="1"/>
    <row r="8641" s="195" customFormat="1"/>
    <row r="8642" s="195" customFormat="1"/>
    <row r="8643" s="195" customFormat="1"/>
    <row r="8644" s="195" customFormat="1"/>
    <row r="8645" s="195" customFormat="1"/>
    <row r="8646" s="195" customFormat="1"/>
    <row r="8647" s="195" customFormat="1"/>
    <row r="8648" s="195" customFormat="1"/>
    <row r="8649" s="195" customFormat="1"/>
    <row r="8650" s="195" customFormat="1"/>
    <row r="8651" s="195" customFormat="1"/>
    <row r="8652" s="195" customFormat="1"/>
    <row r="8653" s="195" customFormat="1"/>
    <row r="8654" s="195" customFormat="1"/>
    <row r="8655" s="195" customFormat="1"/>
    <row r="8656" s="195" customFormat="1"/>
    <row r="8657" s="195" customFormat="1"/>
    <row r="8658" s="195" customFormat="1"/>
    <row r="8659" s="195" customFormat="1"/>
    <row r="8660" s="195" customFormat="1"/>
    <row r="8661" s="195" customFormat="1"/>
    <row r="8662" s="195" customFormat="1"/>
    <row r="8663" s="195" customFormat="1"/>
    <row r="8664" s="195" customFormat="1"/>
    <row r="8665" s="195" customFormat="1"/>
    <row r="8666" s="195" customFormat="1"/>
    <row r="8667" s="195" customFormat="1"/>
    <row r="8668" s="195" customFormat="1"/>
    <row r="8669" s="195" customFormat="1"/>
    <row r="8670" s="195" customFormat="1"/>
    <row r="8671" s="195" customFormat="1"/>
    <row r="8672" s="195" customFormat="1"/>
    <row r="8673" s="195" customFormat="1"/>
    <row r="8674" s="195" customFormat="1"/>
    <row r="8675" s="195" customFormat="1"/>
    <row r="8676" s="195" customFormat="1"/>
    <row r="8677" s="195" customFormat="1"/>
    <row r="8678" s="195" customFormat="1"/>
    <row r="8679" s="195" customFormat="1"/>
    <row r="8680" s="195" customFormat="1"/>
    <row r="8681" s="195" customFormat="1"/>
    <row r="8682" s="195" customFormat="1"/>
    <row r="8683" s="195" customFormat="1"/>
    <row r="8684" s="195" customFormat="1"/>
    <row r="8685" s="195" customFormat="1"/>
    <row r="8686" s="195" customFormat="1"/>
    <row r="8687" s="195" customFormat="1"/>
    <row r="8688" s="195" customFormat="1"/>
    <row r="8689" s="195" customFormat="1"/>
    <row r="8690" s="195" customFormat="1"/>
    <row r="8691" s="195" customFormat="1"/>
    <row r="8692" s="195" customFormat="1"/>
    <row r="8693" s="195" customFormat="1"/>
    <row r="8694" s="195" customFormat="1"/>
    <row r="8695" s="195" customFormat="1"/>
    <row r="8696" s="195" customFormat="1"/>
    <row r="8697" s="195" customFormat="1"/>
    <row r="8698" s="195" customFormat="1"/>
    <row r="8699" s="195" customFormat="1"/>
    <row r="8700" s="195" customFormat="1"/>
    <row r="8701" s="195" customFormat="1"/>
    <row r="8702" s="195" customFormat="1"/>
    <row r="8703" s="195" customFormat="1"/>
    <row r="8704" s="195" customFormat="1"/>
    <row r="8705" s="195" customFormat="1"/>
    <row r="8706" s="195" customFormat="1"/>
    <row r="8707" s="195" customFormat="1"/>
    <row r="8708" s="195" customFormat="1"/>
    <row r="8709" s="195" customFormat="1"/>
    <row r="8710" s="195" customFormat="1"/>
    <row r="8711" s="195" customFormat="1"/>
    <row r="8712" s="195" customFormat="1"/>
    <row r="8713" s="195" customFormat="1"/>
    <row r="8714" s="195" customFormat="1"/>
    <row r="8715" s="195" customFormat="1"/>
    <row r="8716" s="195" customFormat="1"/>
    <row r="8717" s="195" customFormat="1"/>
    <row r="8718" s="195" customFormat="1"/>
    <row r="8719" s="195" customFormat="1"/>
    <row r="8720" s="195" customFormat="1"/>
    <row r="8721" s="195" customFormat="1"/>
    <row r="8722" s="195" customFormat="1"/>
    <row r="8723" s="195" customFormat="1"/>
    <row r="8724" s="195" customFormat="1"/>
    <row r="8725" s="195" customFormat="1"/>
    <row r="8726" s="195" customFormat="1"/>
    <row r="8727" s="195" customFormat="1"/>
    <row r="8728" s="195" customFormat="1"/>
    <row r="8729" s="195" customFormat="1"/>
    <row r="8730" s="195" customFormat="1"/>
    <row r="8731" s="195" customFormat="1"/>
    <row r="8732" s="195" customFormat="1"/>
    <row r="8733" s="195" customFormat="1"/>
    <row r="8734" s="195" customFormat="1"/>
    <row r="8735" s="195" customFormat="1"/>
    <row r="8736" s="195" customFormat="1"/>
    <row r="8737" s="195" customFormat="1"/>
    <row r="8738" s="195" customFormat="1"/>
    <row r="8739" s="195" customFormat="1"/>
    <row r="8740" s="195" customFormat="1"/>
    <row r="8741" s="195" customFormat="1"/>
    <row r="8742" s="195" customFormat="1"/>
    <row r="8743" s="195" customFormat="1"/>
    <row r="8744" s="195" customFormat="1"/>
    <row r="8745" s="195" customFormat="1"/>
    <row r="8746" s="195" customFormat="1"/>
    <row r="8747" s="195" customFormat="1"/>
    <row r="8748" s="195" customFormat="1"/>
    <row r="8749" s="195" customFormat="1"/>
    <row r="8750" s="195" customFormat="1"/>
    <row r="8751" s="195" customFormat="1"/>
    <row r="8752" s="195" customFormat="1"/>
    <row r="8753" s="195" customFormat="1"/>
    <row r="8754" s="195" customFormat="1"/>
    <row r="8755" s="195" customFormat="1"/>
    <row r="8756" s="195" customFormat="1"/>
    <row r="8757" s="195" customFormat="1"/>
    <row r="8758" s="195" customFormat="1"/>
    <row r="8759" s="195" customFormat="1"/>
    <row r="8760" s="195" customFormat="1"/>
    <row r="8761" s="195" customFormat="1"/>
    <row r="8762" s="195" customFormat="1"/>
    <row r="8763" s="195" customFormat="1"/>
    <row r="8764" s="195" customFormat="1"/>
    <row r="8765" s="195" customFormat="1"/>
    <row r="8766" s="195" customFormat="1"/>
    <row r="8767" s="195" customFormat="1"/>
    <row r="8768" s="195" customFormat="1"/>
    <row r="8769" s="195" customFormat="1"/>
    <row r="8770" s="195" customFormat="1"/>
    <row r="8771" s="195" customFormat="1"/>
    <row r="8772" s="195" customFormat="1"/>
    <row r="8773" s="195" customFormat="1"/>
    <row r="8774" s="195" customFormat="1"/>
    <row r="8775" s="195" customFormat="1"/>
    <row r="8776" s="195" customFormat="1"/>
    <row r="8777" s="195" customFormat="1"/>
    <row r="8778" s="195" customFormat="1"/>
    <row r="8779" s="195" customFormat="1"/>
    <row r="8780" s="195" customFormat="1"/>
    <row r="8781" s="195" customFormat="1"/>
    <row r="8782" s="195" customFormat="1"/>
    <row r="8783" s="195" customFormat="1"/>
    <row r="8784" s="195" customFormat="1"/>
    <row r="8785" s="195" customFormat="1"/>
    <row r="8786" s="195" customFormat="1"/>
    <row r="8787" s="195" customFormat="1"/>
    <row r="8788" s="195" customFormat="1"/>
    <row r="8789" s="195" customFormat="1"/>
    <row r="8790" s="195" customFormat="1"/>
    <row r="8791" s="195" customFormat="1"/>
    <row r="8792" s="195" customFormat="1"/>
    <row r="8793" s="195" customFormat="1"/>
    <row r="8794" s="195" customFormat="1"/>
    <row r="8795" s="195" customFormat="1"/>
    <row r="8796" s="195" customFormat="1"/>
    <row r="8797" s="195" customFormat="1"/>
    <row r="8798" s="195" customFormat="1"/>
    <row r="8799" s="195" customFormat="1"/>
    <row r="8800" s="195" customFormat="1"/>
    <row r="8801" s="195" customFormat="1"/>
    <row r="8802" s="195" customFormat="1"/>
    <row r="8803" s="195" customFormat="1"/>
    <row r="8804" s="195" customFormat="1"/>
    <row r="8805" s="195" customFormat="1"/>
    <row r="8806" s="195" customFormat="1"/>
    <row r="8807" s="195" customFormat="1"/>
    <row r="8808" s="195" customFormat="1"/>
    <row r="8809" s="195" customFormat="1"/>
    <row r="8810" s="195" customFormat="1"/>
    <row r="8811" s="195" customFormat="1"/>
    <row r="8812" s="195" customFormat="1"/>
    <row r="8813" s="195" customFormat="1"/>
    <row r="8814" s="195" customFormat="1"/>
    <row r="8815" s="195" customFormat="1"/>
    <row r="8816" s="195" customFormat="1"/>
    <row r="8817" s="195" customFormat="1"/>
    <row r="8818" s="195" customFormat="1"/>
    <row r="8819" s="195" customFormat="1"/>
    <row r="8820" s="195" customFormat="1"/>
    <row r="8821" s="195" customFormat="1"/>
    <row r="8822" s="195" customFormat="1"/>
    <row r="8823" s="195" customFormat="1"/>
    <row r="8824" s="195" customFormat="1"/>
    <row r="8825" s="195" customFormat="1"/>
    <row r="8826" s="195" customFormat="1"/>
    <row r="8827" s="195" customFormat="1"/>
    <row r="8828" s="195" customFormat="1"/>
    <row r="8829" s="195" customFormat="1"/>
    <row r="8830" s="195" customFormat="1"/>
    <row r="8831" s="195" customFormat="1"/>
    <row r="8832" s="195" customFormat="1"/>
    <row r="8833" s="195" customFormat="1"/>
    <row r="8834" s="195" customFormat="1"/>
    <row r="8835" s="195" customFormat="1"/>
    <row r="8836" s="195" customFormat="1"/>
    <row r="8837" s="195" customFormat="1"/>
    <row r="8838" s="195" customFormat="1"/>
    <row r="8839" s="195" customFormat="1"/>
    <row r="8840" s="195" customFormat="1"/>
    <row r="8841" s="195" customFormat="1"/>
    <row r="8842" s="195" customFormat="1"/>
    <row r="8843" s="195" customFormat="1"/>
    <row r="8844" s="195" customFormat="1"/>
    <row r="8845" s="195" customFormat="1"/>
    <row r="8846" s="195" customFormat="1"/>
    <row r="8847" s="195" customFormat="1"/>
    <row r="8848" s="195" customFormat="1"/>
    <row r="8849" s="195" customFormat="1"/>
    <row r="8850" s="195" customFormat="1"/>
    <row r="8851" s="195" customFormat="1"/>
    <row r="8852" s="195" customFormat="1"/>
    <row r="8853" s="195" customFormat="1"/>
    <row r="8854" s="195" customFormat="1"/>
    <row r="8855" s="195" customFormat="1"/>
    <row r="8856" s="195" customFormat="1"/>
    <row r="8857" s="195" customFormat="1"/>
    <row r="8858" s="195" customFormat="1"/>
    <row r="8859" s="195" customFormat="1"/>
    <row r="8860" s="195" customFormat="1"/>
    <row r="8861" s="195" customFormat="1"/>
    <row r="8862" s="195" customFormat="1"/>
    <row r="8863" s="195" customFormat="1"/>
    <row r="8864" s="195" customFormat="1"/>
    <row r="8865" s="195" customFormat="1"/>
    <row r="8866" s="195" customFormat="1"/>
    <row r="8867" s="195" customFormat="1"/>
    <row r="8868" s="195" customFormat="1"/>
    <row r="8869" s="195" customFormat="1"/>
    <row r="8870" s="195" customFormat="1"/>
    <row r="8871" s="195" customFormat="1"/>
    <row r="8872" s="195" customFormat="1"/>
    <row r="8873" s="195" customFormat="1"/>
    <row r="8874" s="195" customFormat="1"/>
    <row r="8875" s="195" customFormat="1"/>
    <row r="8876" s="195" customFormat="1"/>
    <row r="8877" s="195" customFormat="1"/>
    <row r="8878" s="195" customFormat="1"/>
    <row r="8879" s="195" customFormat="1"/>
    <row r="8880" s="195" customFormat="1"/>
    <row r="8881" s="195" customFormat="1"/>
    <row r="8882" s="195" customFormat="1"/>
    <row r="8883" s="195" customFormat="1"/>
    <row r="8884" s="195" customFormat="1"/>
    <row r="8885" s="195" customFormat="1"/>
    <row r="8886" s="195" customFormat="1"/>
    <row r="8887" s="195" customFormat="1"/>
    <row r="8888" s="195" customFormat="1"/>
    <row r="8889" s="195" customFormat="1"/>
    <row r="8890" s="195" customFormat="1"/>
    <row r="8891" s="195" customFormat="1"/>
    <row r="8892" s="195" customFormat="1"/>
    <row r="8893" s="195" customFormat="1"/>
    <row r="8894" s="195" customFormat="1"/>
    <row r="8895" s="195" customFormat="1"/>
    <row r="8896" s="195" customFormat="1"/>
    <row r="8897" s="195" customFormat="1"/>
    <row r="8898" s="195" customFormat="1"/>
    <row r="8899" s="195" customFormat="1"/>
    <row r="8900" s="195" customFormat="1"/>
    <row r="8901" s="195" customFormat="1"/>
    <row r="8902" s="195" customFormat="1"/>
    <row r="8903" s="195" customFormat="1"/>
    <row r="8904" s="195" customFormat="1"/>
    <row r="8905" s="195" customFormat="1"/>
    <row r="8906" s="195" customFormat="1"/>
    <row r="8907" s="195" customFormat="1"/>
    <row r="8908" s="195" customFormat="1"/>
    <row r="8909" s="195" customFormat="1"/>
    <row r="8910" s="195" customFormat="1"/>
    <row r="8911" s="195" customFormat="1"/>
    <row r="8912" s="195" customFormat="1"/>
    <row r="8913" s="195" customFormat="1"/>
    <row r="8914" s="195" customFormat="1"/>
    <row r="8915" s="195" customFormat="1"/>
    <row r="8916" s="195" customFormat="1"/>
    <row r="8917" s="195" customFormat="1"/>
    <row r="8918" s="195" customFormat="1"/>
    <row r="8919" s="195" customFormat="1"/>
    <row r="8920" s="195" customFormat="1"/>
    <row r="8921" s="195" customFormat="1"/>
    <row r="8922" s="195" customFormat="1"/>
    <row r="8923" s="195" customFormat="1"/>
    <row r="8924" s="195" customFormat="1"/>
    <row r="8925" s="195" customFormat="1"/>
    <row r="8926" s="195" customFormat="1"/>
    <row r="8927" s="195" customFormat="1"/>
    <row r="8928" s="195" customFormat="1"/>
    <row r="8929" s="195" customFormat="1"/>
    <row r="8930" s="195" customFormat="1"/>
    <row r="8931" s="195" customFormat="1"/>
    <row r="8932" s="195" customFormat="1"/>
    <row r="8933" s="195" customFormat="1"/>
    <row r="8934" s="195" customFormat="1"/>
    <row r="8935" s="195" customFormat="1"/>
    <row r="8936" s="195" customFormat="1"/>
    <row r="8937" s="195" customFormat="1"/>
    <row r="8938" s="195" customFormat="1"/>
    <row r="8939" s="195" customFormat="1"/>
    <row r="8940" s="195" customFormat="1"/>
    <row r="8941" s="195" customFormat="1"/>
    <row r="8942" s="195" customFormat="1"/>
    <row r="8943" s="195" customFormat="1"/>
    <row r="8944" s="195" customFormat="1"/>
    <row r="8945" s="195" customFormat="1"/>
    <row r="8946" s="195" customFormat="1"/>
    <row r="8947" s="195" customFormat="1"/>
    <row r="8948" s="195" customFormat="1"/>
    <row r="8949" s="195" customFormat="1"/>
    <row r="8950" s="195" customFormat="1"/>
    <row r="8951" s="195" customFormat="1"/>
    <row r="8952" s="195" customFormat="1"/>
    <row r="8953" s="195" customFormat="1"/>
    <row r="8954" s="195" customFormat="1"/>
    <row r="8955" s="195" customFormat="1"/>
    <row r="8956" s="195" customFormat="1"/>
    <row r="8957" s="195" customFormat="1"/>
    <row r="8958" s="195" customFormat="1"/>
    <row r="8959" s="195" customFormat="1"/>
    <row r="8960" s="195" customFormat="1"/>
    <row r="8961" s="195" customFormat="1"/>
    <row r="8962" s="195" customFormat="1"/>
    <row r="8963" s="195" customFormat="1"/>
    <row r="8964" s="195" customFormat="1"/>
    <row r="8965" s="195" customFormat="1"/>
    <row r="8966" s="195" customFormat="1"/>
    <row r="8967" s="195" customFormat="1"/>
    <row r="8968" s="195" customFormat="1"/>
    <row r="8969" s="195" customFormat="1"/>
    <row r="8970" s="195" customFormat="1"/>
    <row r="8971" s="195" customFormat="1"/>
    <row r="8972" s="195" customFormat="1"/>
    <row r="8973" s="195" customFormat="1"/>
    <row r="8974" s="195" customFormat="1"/>
    <row r="8975" s="195" customFormat="1"/>
    <row r="8976" s="195" customFormat="1"/>
    <row r="8977" s="195" customFormat="1"/>
    <row r="8978" s="195" customFormat="1"/>
    <row r="8979" s="195" customFormat="1"/>
    <row r="8980" s="195" customFormat="1"/>
    <row r="8981" s="195" customFormat="1"/>
    <row r="8982" s="195" customFormat="1"/>
    <row r="8983" s="195" customFormat="1"/>
    <row r="8984" s="195" customFormat="1"/>
    <row r="8985" s="195" customFormat="1"/>
    <row r="8986" s="195" customFormat="1"/>
    <row r="8987" s="195" customFormat="1"/>
    <row r="8988" s="195" customFormat="1"/>
    <row r="8989" s="195" customFormat="1"/>
    <row r="8990" s="195" customFormat="1"/>
    <row r="8991" s="195" customFormat="1"/>
    <row r="8992" s="195" customFormat="1"/>
    <row r="8993" s="195" customFormat="1"/>
    <row r="8994" s="195" customFormat="1"/>
    <row r="8995" s="195" customFormat="1"/>
    <row r="8996" s="195" customFormat="1"/>
    <row r="8997" s="195" customFormat="1"/>
    <row r="8998" s="195" customFormat="1"/>
    <row r="8999" s="195" customFormat="1"/>
    <row r="9000" s="195" customFormat="1"/>
    <row r="9001" s="195" customFormat="1"/>
    <row r="9002" s="195" customFormat="1"/>
    <row r="9003" s="195" customFormat="1"/>
    <row r="9004" s="195" customFormat="1"/>
    <row r="9005" s="195" customFormat="1"/>
    <row r="9006" s="195" customFormat="1"/>
    <row r="9007" s="195" customFormat="1"/>
    <row r="9008" s="195" customFormat="1"/>
    <row r="9009" s="195" customFormat="1"/>
    <row r="9010" s="195" customFormat="1"/>
    <row r="9011" s="195" customFormat="1"/>
    <row r="9012" s="195" customFormat="1"/>
    <row r="9013" s="195" customFormat="1"/>
    <row r="9014" s="195" customFormat="1"/>
    <row r="9015" s="195" customFormat="1"/>
    <row r="9016" s="195" customFormat="1"/>
    <row r="9017" s="195" customFormat="1"/>
    <row r="9018" s="195" customFormat="1"/>
    <row r="9019" s="195" customFormat="1"/>
    <row r="9020" s="195" customFormat="1"/>
    <row r="9021" s="195" customFormat="1"/>
    <row r="9022" s="195" customFormat="1"/>
    <row r="9023" s="195" customFormat="1"/>
    <row r="9024" s="195" customFormat="1"/>
    <row r="9025" s="195" customFormat="1"/>
    <row r="9026" s="195" customFormat="1"/>
    <row r="9027" s="195" customFormat="1"/>
    <row r="9028" s="195" customFormat="1"/>
    <row r="9029" s="195" customFormat="1"/>
    <row r="9030" s="195" customFormat="1"/>
    <row r="9031" s="195" customFormat="1"/>
    <row r="9032" s="195" customFormat="1"/>
    <row r="9033" s="195" customFormat="1"/>
    <row r="9034" s="195" customFormat="1"/>
    <row r="9035" s="195" customFormat="1"/>
    <row r="9036" s="195" customFormat="1"/>
    <row r="9037" s="195" customFormat="1"/>
    <row r="9038" s="195" customFormat="1"/>
    <row r="9039" s="195" customFormat="1"/>
    <row r="9040" s="195" customFormat="1"/>
    <row r="9041" s="195" customFormat="1"/>
    <row r="9042" s="195" customFormat="1"/>
    <row r="9043" s="195" customFormat="1"/>
    <row r="9044" s="195" customFormat="1"/>
    <row r="9045" s="195" customFormat="1"/>
    <row r="9046" s="195" customFormat="1"/>
    <row r="9047" s="195" customFormat="1"/>
    <row r="9048" s="195" customFormat="1"/>
    <row r="9049" s="195" customFormat="1"/>
    <row r="9050" s="195" customFormat="1"/>
    <row r="9051" s="195" customFormat="1"/>
    <row r="9052" s="195" customFormat="1"/>
    <row r="9053" s="195" customFormat="1"/>
    <row r="9054" s="195" customFormat="1"/>
    <row r="9055" s="195" customFormat="1"/>
    <row r="9056" s="195" customFormat="1"/>
    <row r="9057" s="195" customFormat="1"/>
    <row r="9058" s="195" customFormat="1"/>
    <row r="9059" s="195" customFormat="1"/>
    <row r="9060" s="195" customFormat="1"/>
    <row r="9061" s="195" customFormat="1"/>
    <row r="9062" s="195" customFormat="1"/>
    <row r="9063" s="195" customFormat="1"/>
    <row r="9064" s="195" customFormat="1"/>
    <row r="9065" s="195" customFormat="1"/>
    <row r="9066" s="195" customFormat="1"/>
    <row r="9067" s="195" customFormat="1"/>
    <row r="9068" s="195" customFormat="1"/>
    <row r="9069" s="195" customFormat="1"/>
    <row r="9070" s="195" customFormat="1"/>
    <row r="9071" s="195" customFormat="1"/>
    <row r="9072" s="195" customFormat="1"/>
    <row r="9073" s="195" customFormat="1"/>
    <row r="9074" s="195" customFormat="1"/>
    <row r="9075" s="195" customFormat="1"/>
    <row r="9076" s="195" customFormat="1"/>
    <row r="9077" s="195" customFormat="1"/>
    <row r="9078" s="195" customFormat="1"/>
    <row r="9079" s="195" customFormat="1"/>
    <row r="9080" s="195" customFormat="1"/>
    <row r="9081" s="195" customFormat="1"/>
    <row r="9082" s="195" customFormat="1"/>
    <row r="9083" s="195" customFormat="1"/>
    <row r="9084" s="195" customFormat="1"/>
    <row r="9085" s="195" customFormat="1"/>
    <row r="9086" s="195" customFormat="1"/>
    <row r="9087" s="195" customFormat="1"/>
    <row r="9088" s="195" customFormat="1"/>
    <row r="9089" s="195" customFormat="1"/>
    <row r="9090" s="195" customFormat="1"/>
    <row r="9091" s="195" customFormat="1"/>
    <row r="9092" s="195" customFormat="1"/>
    <row r="9093" s="195" customFormat="1"/>
    <row r="9094" s="195" customFormat="1"/>
    <row r="9095" s="195" customFormat="1"/>
    <row r="9096" s="195" customFormat="1"/>
    <row r="9097" s="195" customFormat="1"/>
    <row r="9098" s="195" customFormat="1"/>
    <row r="9099" s="195" customFormat="1"/>
    <row r="9100" s="195" customFormat="1"/>
    <row r="9101" s="195" customFormat="1"/>
    <row r="9102" s="195" customFormat="1"/>
    <row r="9103" s="195" customFormat="1"/>
    <row r="9104" s="195" customFormat="1"/>
    <row r="9105" s="195" customFormat="1"/>
    <row r="9106" s="195" customFormat="1"/>
    <row r="9107" s="195" customFormat="1"/>
    <row r="9108" s="195" customFormat="1"/>
    <row r="9109" s="195" customFormat="1"/>
    <row r="9110" s="195" customFormat="1"/>
    <row r="9111" s="195" customFormat="1"/>
    <row r="9112" s="195" customFormat="1"/>
    <row r="9113" s="195" customFormat="1"/>
    <row r="9114" s="195" customFormat="1"/>
    <row r="9115" s="195" customFormat="1"/>
    <row r="9116" s="195" customFormat="1"/>
    <row r="9117" s="195" customFormat="1"/>
    <row r="9118" s="195" customFormat="1"/>
    <row r="9119" s="195" customFormat="1"/>
    <row r="9120" s="195" customFormat="1"/>
    <row r="9121" s="195" customFormat="1"/>
    <row r="9122" s="195" customFormat="1"/>
    <row r="9123" s="195" customFormat="1"/>
    <row r="9124" s="195" customFormat="1"/>
    <row r="9125" s="195" customFormat="1"/>
    <row r="9126" s="195" customFormat="1"/>
    <row r="9127" s="195" customFormat="1"/>
    <row r="9128" s="195" customFormat="1"/>
    <row r="9129" s="195" customFormat="1"/>
    <row r="9130" s="195" customFormat="1"/>
    <row r="9131" s="195" customFormat="1"/>
    <row r="9132" s="195" customFormat="1"/>
    <row r="9133" s="195" customFormat="1"/>
    <row r="9134" s="195" customFormat="1"/>
    <row r="9135" s="195" customFormat="1"/>
    <row r="9136" s="195" customFormat="1"/>
    <row r="9137" s="195" customFormat="1"/>
    <row r="9138" s="195" customFormat="1"/>
    <row r="9139" s="195" customFormat="1"/>
    <row r="9140" s="195" customFormat="1"/>
    <row r="9141" s="195" customFormat="1"/>
    <row r="9142" s="195" customFormat="1"/>
    <row r="9143" s="195" customFormat="1"/>
    <row r="9144" s="195" customFormat="1"/>
    <row r="9145" s="195" customFormat="1"/>
    <row r="9146" s="195" customFormat="1"/>
    <row r="9147" s="195" customFormat="1"/>
    <row r="9148" s="195" customFormat="1"/>
    <row r="9149" s="195" customFormat="1"/>
    <row r="9150" s="195" customFormat="1"/>
    <row r="9151" s="195" customFormat="1"/>
    <row r="9152" s="195" customFormat="1"/>
    <row r="9153" s="195" customFormat="1"/>
    <row r="9154" s="195" customFormat="1"/>
    <row r="9155" s="195" customFormat="1"/>
    <row r="9156" s="195" customFormat="1"/>
    <row r="9157" s="195" customFormat="1"/>
    <row r="9158" s="195" customFormat="1"/>
    <row r="9159" s="195" customFormat="1"/>
    <row r="9160" s="195" customFormat="1"/>
    <row r="9161" s="195" customFormat="1"/>
    <row r="9162" s="195" customFormat="1"/>
    <row r="9163" s="195" customFormat="1"/>
    <row r="9164" s="195" customFormat="1"/>
    <row r="9165" s="195" customFormat="1"/>
    <row r="9166" s="195" customFormat="1"/>
    <row r="9167" s="195" customFormat="1"/>
    <row r="9168" s="195" customFormat="1"/>
    <row r="9169" s="195" customFormat="1"/>
    <row r="9170" s="195" customFormat="1"/>
    <row r="9171" s="195" customFormat="1"/>
    <row r="9172" s="195" customFormat="1"/>
    <row r="9173" s="195" customFormat="1"/>
    <row r="9174" s="195" customFormat="1"/>
    <row r="9175" s="195" customFormat="1"/>
    <row r="9176" s="195" customFormat="1"/>
    <row r="9177" s="195" customFormat="1"/>
    <row r="9178" s="195" customFormat="1"/>
    <row r="9179" s="195" customFormat="1"/>
    <row r="9180" s="195" customFormat="1"/>
    <row r="9181" s="195" customFormat="1"/>
    <row r="9182" s="195" customFormat="1"/>
    <row r="9183" s="195" customFormat="1"/>
    <row r="9184" s="195" customFormat="1"/>
    <row r="9185" s="195" customFormat="1"/>
    <row r="9186" s="195" customFormat="1"/>
    <row r="9187" s="195" customFormat="1"/>
    <row r="9188" s="195" customFormat="1"/>
    <row r="9189" s="195" customFormat="1"/>
    <row r="9190" s="195" customFormat="1"/>
    <row r="9191" s="195" customFormat="1"/>
    <row r="9192" s="195" customFormat="1"/>
    <row r="9193" s="195" customFormat="1"/>
    <row r="9194" s="195" customFormat="1"/>
    <row r="9195" s="195" customFormat="1"/>
    <row r="9196" s="195" customFormat="1"/>
    <row r="9197" s="195" customFormat="1"/>
    <row r="9198" s="195" customFormat="1"/>
    <row r="9199" s="195" customFormat="1"/>
    <row r="9200" s="195" customFormat="1"/>
    <row r="9201" s="195" customFormat="1"/>
    <row r="9202" s="195" customFormat="1"/>
    <row r="9203" s="195" customFormat="1"/>
    <row r="9204" s="195" customFormat="1"/>
    <row r="9205" s="195" customFormat="1"/>
    <row r="9206" s="195" customFormat="1"/>
    <row r="9207" s="195" customFormat="1"/>
    <row r="9208" s="195" customFormat="1"/>
    <row r="9209" s="195" customFormat="1"/>
    <row r="9210" s="195" customFormat="1"/>
    <row r="9211" s="195" customFormat="1"/>
    <row r="9212" s="195" customFormat="1"/>
    <row r="9213" s="195" customFormat="1"/>
    <row r="9214" s="195" customFormat="1"/>
    <row r="9215" s="195" customFormat="1"/>
    <row r="9216" s="195" customFormat="1"/>
    <row r="9217" s="195" customFormat="1"/>
    <row r="9218" s="195" customFormat="1"/>
    <row r="9219" s="195" customFormat="1"/>
    <row r="9220" s="195" customFormat="1"/>
    <row r="9221" s="195" customFormat="1"/>
    <row r="9222" s="195" customFormat="1"/>
    <row r="9223" s="195" customFormat="1"/>
    <row r="9224" s="195" customFormat="1"/>
    <row r="9225" s="195" customFormat="1"/>
    <row r="9226" s="195" customFormat="1"/>
    <row r="9227" s="195" customFormat="1"/>
    <row r="9228" s="195" customFormat="1"/>
    <row r="9229" s="195" customFormat="1"/>
    <row r="9230" s="195" customFormat="1"/>
    <row r="9231" s="195" customFormat="1"/>
    <row r="9232" s="195" customFormat="1"/>
    <row r="9233" s="195" customFormat="1"/>
    <row r="9234" s="195" customFormat="1"/>
    <row r="9235" s="195" customFormat="1"/>
    <row r="9236" s="195" customFormat="1"/>
    <row r="9237" s="195" customFormat="1"/>
    <row r="9238" s="195" customFormat="1"/>
    <row r="9239" s="195" customFormat="1"/>
    <row r="9240" s="195" customFormat="1"/>
    <row r="9241" s="195" customFormat="1"/>
    <row r="9242" s="195" customFormat="1"/>
    <row r="9243" s="195" customFormat="1"/>
    <row r="9244" s="195" customFormat="1"/>
    <row r="9245" s="195" customFormat="1"/>
    <row r="9246" s="195" customFormat="1"/>
    <row r="9247" s="195" customFormat="1"/>
    <row r="9248" s="195" customFormat="1"/>
    <row r="9249" s="195" customFormat="1"/>
    <row r="9250" s="195" customFormat="1"/>
    <row r="9251" s="195" customFormat="1"/>
    <row r="9252" s="195" customFormat="1"/>
    <row r="9253" s="195" customFormat="1"/>
    <row r="9254" s="195" customFormat="1"/>
    <row r="9255" s="195" customFormat="1"/>
    <row r="9256" s="195" customFormat="1"/>
    <row r="9257" s="195" customFormat="1"/>
    <row r="9258" s="195" customFormat="1"/>
    <row r="9259" s="195" customFormat="1"/>
    <row r="9260" s="195" customFormat="1"/>
    <row r="9261" s="195" customFormat="1"/>
    <row r="9262" s="195" customFormat="1"/>
    <row r="9263" s="195" customFormat="1"/>
    <row r="9264" s="195" customFormat="1"/>
    <row r="9265" s="195" customFormat="1"/>
    <row r="9266" s="195" customFormat="1"/>
    <row r="9267" s="195" customFormat="1"/>
    <row r="9268" s="195" customFormat="1"/>
    <row r="9269" s="195" customFormat="1"/>
    <row r="9270" s="195" customFormat="1"/>
    <row r="9271" s="195" customFormat="1"/>
    <row r="9272" s="195" customFormat="1"/>
    <row r="9273" s="195" customFormat="1"/>
    <row r="9274" s="195" customFormat="1"/>
    <row r="9275" s="195" customFormat="1"/>
    <row r="9276" s="195" customFormat="1"/>
    <row r="9277" s="195" customFormat="1"/>
    <row r="9278" s="195" customFormat="1"/>
    <row r="9279" s="195" customFormat="1"/>
    <row r="9280" s="195" customFormat="1"/>
    <row r="9281" s="195" customFormat="1"/>
    <row r="9282" s="195" customFormat="1"/>
    <row r="9283" s="195" customFormat="1"/>
    <row r="9284" s="195" customFormat="1"/>
    <row r="9285" s="195" customFormat="1"/>
    <row r="9286" s="195" customFormat="1"/>
    <row r="9287" s="195" customFormat="1"/>
    <row r="9288" s="195" customFormat="1"/>
    <row r="9289" s="195" customFormat="1"/>
    <row r="9290" s="195" customFormat="1"/>
    <row r="9291" s="195" customFormat="1"/>
    <row r="9292" s="195" customFormat="1"/>
    <row r="9293" s="195" customFormat="1"/>
    <row r="9294" s="195" customFormat="1"/>
    <row r="9295" s="195" customFormat="1"/>
    <row r="9296" s="195" customFormat="1"/>
    <row r="9297" s="195" customFormat="1"/>
    <row r="9298" s="195" customFormat="1"/>
    <row r="9299" s="195" customFormat="1"/>
    <row r="9300" s="195" customFormat="1"/>
    <row r="9301" s="195" customFormat="1"/>
    <row r="9302" s="195" customFormat="1"/>
    <row r="9303" s="195" customFormat="1"/>
    <row r="9304" s="195" customFormat="1"/>
    <row r="9305" s="195" customFormat="1"/>
    <row r="9306" s="195" customFormat="1"/>
    <row r="9307" s="195" customFormat="1"/>
    <row r="9308" s="195" customFormat="1"/>
    <row r="9309" s="195" customFormat="1"/>
    <row r="9310" s="195" customFormat="1"/>
    <row r="9311" s="195" customFormat="1"/>
    <row r="9312" s="195" customFormat="1"/>
    <row r="9313" s="195" customFormat="1"/>
    <row r="9314" s="195" customFormat="1"/>
    <row r="9315" s="195" customFormat="1"/>
    <row r="9316" s="195" customFormat="1"/>
    <row r="9317" s="195" customFormat="1"/>
    <row r="9318" s="195" customFormat="1"/>
    <row r="9319" s="195" customFormat="1"/>
    <row r="9320" s="195" customFormat="1"/>
    <row r="9321" s="195" customFormat="1"/>
    <row r="9322" s="195" customFormat="1"/>
    <row r="9323" s="195" customFormat="1"/>
    <row r="9324" s="195" customFormat="1"/>
    <row r="9325" s="195" customFormat="1"/>
    <row r="9326" s="195" customFormat="1"/>
    <row r="9327" s="195" customFormat="1"/>
    <row r="9328" s="195" customFormat="1"/>
    <row r="9329" s="195" customFormat="1"/>
    <row r="9330" s="195" customFormat="1"/>
    <row r="9331" s="195" customFormat="1"/>
    <row r="9332" s="195" customFormat="1"/>
    <row r="9333" s="195" customFormat="1"/>
    <row r="9334" s="195" customFormat="1"/>
    <row r="9335" s="195" customFormat="1"/>
    <row r="9336" s="195" customFormat="1"/>
    <row r="9337" s="195" customFormat="1"/>
    <row r="9338" s="195" customFormat="1"/>
    <row r="9339" s="195" customFormat="1"/>
    <row r="9340" s="195" customFormat="1"/>
    <row r="9341" s="195" customFormat="1"/>
    <row r="9342" s="195" customFormat="1"/>
    <row r="9343" s="195" customFormat="1"/>
    <row r="9344" s="195" customFormat="1"/>
    <row r="9345" s="195" customFormat="1"/>
    <row r="9346" s="195" customFormat="1"/>
    <row r="9347" s="195" customFormat="1"/>
    <row r="9348" s="195" customFormat="1"/>
    <row r="9349" s="195" customFormat="1"/>
    <row r="9350" s="195" customFormat="1"/>
    <row r="9351" s="195" customFormat="1"/>
    <row r="9352" s="195" customFormat="1"/>
    <row r="9353" s="195" customFormat="1"/>
    <row r="9354" s="195" customFormat="1"/>
    <row r="9355" s="195" customFormat="1"/>
    <row r="9356" s="195" customFormat="1"/>
    <row r="9357" s="195" customFormat="1"/>
    <row r="9358" s="195" customFormat="1"/>
    <row r="9359" s="195" customFormat="1"/>
    <row r="9360" s="195" customFormat="1"/>
    <row r="9361" s="195" customFormat="1"/>
    <row r="9362" s="195" customFormat="1"/>
    <row r="9363" s="195" customFormat="1"/>
    <row r="9364" s="195" customFormat="1"/>
    <row r="9365" s="195" customFormat="1"/>
    <row r="9366" s="195" customFormat="1"/>
    <row r="9367" s="195" customFormat="1"/>
    <row r="9368" s="195" customFormat="1"/>
    <row r="9369" s="195" customFormat="1"/>
    <row r="9370" s="195" customFormat="1"/>
    <row r="9371" s="195" customFormat="1"/>
    <row r="9372" s="195" customFormat="1"/>
    <row r="9373" s="195" customFormat="1"/>
    <row r="9374" s="195" customFormat="1"/>
    <row r="9375" s="195" customFormat="1"/>
    <row r="9376" s="195" customFormat="1"/>
    <row r="9377" s="195" customFormat="1"/>
    <row r="9378" s="195" customFormat="1"/>
    <row r="9379" s="195" customFormat="1"/>
    <row r="9380" s="195" customFormat="1"/>
    <row r="9381" s="195" customFormat="1"/>
    <row r="9382" s="195" customFormat="1"/>
    <row r="9383" s="195" customFormat="1"/>
    <row r="9384" s="195" customFormat="1"/>
    <row r="9385" s="195" customFormat="1"/>
    <row r="9386" s="195" customFormat="1"/>
    <row r="9387" s="195" customFormat="1"/>
    <row r="9388" s="195" customFormat="1"/>
    <row r="9389" s="195" customFormat="1"/>
    <row r="9390" s="195" customFormat="1"/>
    <row r="9391" s="195" customFormat="1"/>
    <row r="9392" s="195" customFormat="1"/>
    <row r="9393" s="195" customFormat="1"/>
    <row r="9394" s="195" customFormat="1"/>
    <row r="9395" s="195" customFormat="1"/>
    <row r="9396" s="195" customFormat="1"/>
    <row r="9397" s="195" customFormat="1"/>
    <row r="9398" s="195" customFormat="1"/>
    <row r="9399" s="195" customFormat="1"/>
    <row r="9400" s="195" customFormat="1"/>
    <row r="9401" s="195" customFormat="1"/>
    <row r="9402" s="195" customFormat="1"/>
    <row r="9403" s="195" customFormat="1"/>
    <row r="9404" s="195" customFormat="1"/>
    <row r="9405" s="195" customFormat="1"/>
    <row r="9406" s="195" customFormat="1"/>
    <row r="9407" s="195" customFormat="1"/>
    <row r="9408" s="195" customFormat="1"/>
    <row r="9409" s="195" customFormat="1"/>
    <row r="9410" s="195" customFormat="1"/>
    <row r="9411" s="195" customFormat="1"/>
    <row r="9412" s="195" customFormat="1"/>
    <row r="9413" s="195" customFormat="1"/>
    <row r="9414" s="195" customFormat="1"/>
    <row r="9415" s="195" customFormat="1"/>
    <row r="9416" s="195" customFormat="1"/>
    <row r="9417" s="195" customFormat="1"/>
    <row r="9418" s="195" customFormat="1"/>
    <row r="9419" s="195" customFormat="1"/>
    <row r="9420" s="195" customFormat="1"/>
    <row r="9421" s="195" customFormat="1"/>
    <row r="9422" s="195" customFormat="1"/>
    <row r="9423" s="195" customFormat="1"/>
    <row r="9424" s="195" customFormat="1"/>
    <row r="9425" s="195" customFormat="1"/>
    <row r="9426" s="195" customFormat="1"/>
    <row r="9427" s="195" customFormat="1"/>
    <row r="9428" s="195" customFormat="1"/>
    <row r="9429" s="195" customFormat="1"/>
    <row r="9430" s="195" customFormat="1"/>
    <row r="9431" s="195" customFormat="1"/>
    <row r="9432" s="195" customFormat="1"/>
    <row r="9433" s="195" customFormat="1"/>
    <row r="9434" s="195" customFormat="1"/>
    <row r="9435" s="195" customFormat="1"/>
    <row r="9436" s="195" customFormat="1"/>
    <row r="9437" s="195" customFormat="1"/>
    <row r="9438" s="195" customFormat="1"/>
    <row r="9439" s="195" customFormat="1"/>
    <row r="9440" s="195" customFormat="1"/>
    <row r="9441" s="195" customFormat="1"/>
    <row r="9442" s="195" customFormat="1"/>
    <row r="9443" s="195" customFormat="1"/>
    <row r="9444" s="195" customFormat="1"/>
    <row r="9445" s="195" customFormat="1"/>
    <row r="9446" s="195" customFormat="1"/>
    <row r="9447" s="195" customFormat="1"/>
    <row r="9448" s="195" customFormat="1"/>
    <row r="9449" s="195" customFormat="1"/>
    <row r="9450" s="195" customFormat="1"/>
    <row r="9451" s="195" customFormat="1"/>
    <row r="9452" s="195" customFormat="1"/>
    <row r="9453" s="195" customFormat="1"/>
    <row r="9454" s="195" customFormat="1"/>
    <row r="9455" s="195" customFormat="1"/>
    <row r="9456" s="195" customFormat="1"/>
    <row r="9457" s="195" customFormat="1"/>
    <row r="9458" s="195" customFormat="1"/>
    <row r="9459" s="195" customFormat="1"/>
    <row r="9460" s="195" customFormat="1"/>
    <row r="9461" s="195" customFormat="1"/>
    <row r="9462" s="195" customFormat="1"/>
    <row r="9463" s="195" customFormat="1"/>
    <row r="9464" s="195" customFormat="1"/>
    <row r="9465" s="195" customFormat="1"/>
    <row r="9466" s="195" customFormat="1"/>
    <row r="9467" s="195" customFormat="1"/>
    <row r="9468" s="195" customFormat="1"/>
    <row r="9469" s="195" customFormat="1"/>
    <row r="9470" s="195" customFormat="1"/>
    <row r="9471" s="195" customFormat="1"/>
    <row r="9472" s="195" customFormat="1"/>
    <row r="9473" s="195" customFormat="1"/>
    <row r="9474" s="195" customFormat="1"/>
    <row r="9475" s="195" customFormat="1"/>
    <row r="9476" s="195" customFormat="1"/>
    <row r="9477" s="195" customFormat="1"/>
    <row r="9478" s="195" customFormat="1"/>
    <row r="9479" s="195" customFormat="1"/>
    <row r="9480" s="195" customFormat="1"/>
    <row r="9481" s="195" customFormat="1"/>
    <row r="9482" s="195" customFormat="1"/>
    <row r="9483" s="195" customFormat="1"/>
    <row r="9484" s="195" customFormat="1"/>
    <row r="9485" s="195" customFormat="1"/>
    <row r="9486" s="195" customFormat="1"/>
    <row r="9487" s="195" customFormat="1"/>
    <row r="9488" s="195" customFormat="1"/>
    <row r="9489" s="195" customFormat="1"/>
    <row r="9490" s="195" customFormat="1"/>
    <row r="9491" s="195" customFormat="1"/>
    <row r="9492" s="195" customFormat="1"/>
    <row r="9493" s="195" customFormat="1"/>
    <row r="9494" s="195" customFormat="1"/>
    <row r="9495" s="195" customFormat="1"/>
    <row r="9496" s="195" customFormat="1"/>
    <row r="9497" s="195" customFormat="1"/>
    <row r="9498" s="195" customFormat="1"/>
    <row r="9499" s="195" customFormat="1"/>
    <row r="9500" s="195" customFormat="1"/>
    <row r="9501" s="195" customFormat="1"/>
    <row r="9502" s="195" customFormat="1"/>
    <row r="9503" s="195" customFormat="1"/>
    <row r="9504" s="195" customFormat="1"/>
    <row r="9505" s="195" customFormat="1"/>
    <row r="9506" s="195" customFormat="1"/>
    <row r="9507" s="195" customFormat="1"/>
    <row r="9508" s="195" customFormat="1"/>
    <row r="9509" s="195" customFormat="1"/>
    <row r="9510" s="195" customFormat="1"/>
    <row r="9511" s="195" customFormat="1"/>
    <row r="9512" s="195" customFormat="1"/>
    <row r="9513" s="195" customFormat="1"/>
    <row r="9514" s="195" customFormat="1"/>
    <row r="9515" s="195" customFormat="1"/>
    <row r="9516" s="195" customFormat="1"/>
    <row r="9517" s="195" customFormat="1"/>
    <row r="9518" s="195" customFormat="1"/>
    <row r="9519" s="195" customFormat="1"/>
    <row r="9520" s="195" customFormat="1"/>
    <row r="9521" s="195" customFormat="1"/>
    <row r="9522" s="195" customFormat="1"/>
    <row r="9523" s="195" customFormat="1"/>
    <row r="9524" s="195" customFormat="1"/>
    <row r="9525" s="195" customFormat="1"/>
    <row r="9526" s="195" customFormat="1"/>
    <row r="9527" s="195" customFormat="1"/>
    <row r="9528" s="195" customFormat="1"/>
    <row r="9529" s="195" customFormat="1"/>
    <row r="9530" s="195" customFormat="1"/>
    <row r="9531" s="195" customFormat="1"/>
    <row r="9532" s="195" customFormat="1"/>
    <row r="9533" s="195" customFormat="1"/>
    <row r="9534" s="195" customFormat="1"/>
    <row r="9535" s="195" customFormat="1"/>
    <row r="9536" s="195" customFormat="1"/>
    <row r="9537" s="195" customFormat="1"/>
    <row r="9538" s="195" customFormat="1"/>
    <row r="9539" s="195" customFormat="1"/>
    <row r="9540" s="195" customFormat="1"/>
    <row r="9541" s="195" customFormat="1"/>
    <row r="9542" s="195" customFormat="1"/>
    <row r="9543" s="195" customFormat="1"/>
    <row r="9544" s="195" customFormat="1"/>
    <row r="9545" s="195" customFormat="1"/>
    <row r="9546" s="195" customFormat="1"/>
    <row r="9547" s="195" customFormat="1"/>
    <row r="9548" s="195" customFormat="1"/>
    <row r="9549" s="195" customFormat="1"/>
    <row r="9550" s="195" customFormat="1"/>
    <row r="9551" s="195" customFormat="1"/>
    <row r="9552" s="195" customFormat="1"/>
    <row r="9553" s="195" customFormat="1"/>
    <row r="9554" s="195" customFormat="1"/>
    <row r="9555" s="195" customFormat="1"/>
    <row r="9556" s="195" customFormat="1"/>
    <row r="9557" s="195" customFormat="1"/>
    <row r="9558" s="195" customFormat="1"/>
    <row r="9559" s="195" customFormat="1"/>
    <row r="9560" s="195" customFormat="1"/>
    <row r="9561" s="195" customFormat="1"/>
    <row r="9562" s="195" customFormat="1"/>
    <row r="9563" s="195" customFormat="1"/>
    <row r="9564" s="195" customFormat="1"/>
    <row r="9565" s="195" customFormat="1"/>
    <row r="9566" s="195" customFormat="1"/>
    <row r="9567" s="195" customFormat="1"/>
    <row r="9568" s="195" customFormat="1"/>
    <row r="9569" s="195" customFormat="1"/>
    <row r="9570" s="195" customFormat="1"/>
    <row r="9571" s="195" customFormat="1"/>
    <row r="9572" s="195" customFormat="1"/>
    <row r="9573" s="195" customFormat="1"/>
    <row r="9574" s="195" customFormat="1"/>
    <row r="9575" s="195" customFormat="1"/>
    <row r="9576" s="195" customFormat="1"/>
    <row r="9577" s="195" customFormat="1"/>
    <row r="9578" s="195" customFormat="1"/>
    <row r="9579" s="195" customFormat="1"/>
    <row r="9580" s="195" customFormat="1"/>
    <row r="9581" s="195" customFormat="1"/>
    <row r="9582" s="195" customFormat="1"/>
    <row r="9583" s="195" customFormat="1"/>
    <row r="9584" s="195" customFormat="1"/>
    <row r="9585" s="195" customFormat="1"/>
    <row r="9586" s="195" customFormat="1"/>
    <row r="9587" s="195" customFormat="1"/>
    <row r="9588" s="195" customFormat="1"/>
    <row r="9589" s="195" customFormat="1"/>
    <row r="9590" s="195" customFormat="1"/>
    <row r="9591" s="195" customFormat="1"/>
    <row r="9592" s="195" customFormat="1"/>
    <row r="9593" s="195" customFormat="1"/>
    <row r="9594" s="195" customFormat="1"/>
    <row r="9595" s="195" customFormat="1"/>
    <row r="9596" s="195" customFormat="1"/>
    <row r="9597" s="195" customFormat="1"/>
    <row r="9598" s="195" customFormat="1"/>
    <row r="9599" s="195" customFormat="1"/>
    <row r="9600" s="195" customFormat="1"/>
    <row r="9601" s="195" customFormat="1"/>
    <row r="9602" s="195" customFormat="1"/>
    <row r="9603" s="195" customFormat="1"/>
    <row r="9604" s="195" customFormat="1"/>
    <row r="9605" s="195" customFormat="1"/>
    <row r="9606" s="195" customFormat="1"/>
    <row r="9607" s="195" customFormat="1"/>
    <row r="9608" s="195" customFormat="1"/>
    <row r="9609" s="195" customFormat="1"/>
    <row r="9610" s="195" customFormat="1"/>
    <row r="9611" s="195" customFormat="1"/>
    <row r="9612" s="195" customFormat="1"/>
    <row r="9613" s="195" customFormat="1"/>
    <row r="9614" s="195" customFormat="1"/>
    <row r="9615" s="195" customFormat="1"/>
    <row r="9616" s="195" customFormat="1"/>
    <row r="9617" s="195" customFormat="1"/>
    <row r="9618" s="195" customFormat="1"/>
    <row r="9619" s="195" customFormat="1"/>
    <row r="9620" s="195" customFormat="1"/>
    <row r="9621" s="195" customFormat="1"/>
    <row r="9622" s="195" customFormat="1"/>
    <row r="9623" s="195" customFormat="1"/>
    <row r="9624" s="195" customFormat="1"/>
    <row r="9625" s="195" customFormat="1"/>
    <row r="9626" s="195" customFormat="1"/>
    <row r="9627" s="195" customFormat="1"/>
    <row r="9628" s="195" customFormat="1"/>
    <row r="9629" s="195" customFormat="1"/>
    <row r="9630" s="195" customFormat="1"/>
    <row r="9631" s="195" customFormat="1"/>
    <row r="9632" s="195" customFormat="1"/>
    <row r="9633" s="195" customFormat="1"/>
    <row r="9634" s="195" customFormat="1"/>
    <row r="9635" s="195" customFormat="1"/>
    <row r="9636" s="195" customFormat="1"/>
    <row r="9637" s="195" customFormat="1"/>
    <row r="9638" s="195" customFormat="1"/>
    <row r="9639" s="195" customFormat="1"/>
    <row r="9640" s="195" customFormat="1"/>
    <row r="9641" s="195" customFormat="1"/>
    <row r="9642" s="195" customFormat="1"/>
    <row r="9643" s="195" customFormat="1"/>
    <row r="9644" s="195" customFormat="1"/>
    <row r="9645" s="195" customFormat="1"/>
    <row r="9646" s="195" customFormat="1"/>
    <row r="9647" s="195" customFormat="1"/>
    <row r="9648" s="195" customFormat="1"/>
    <row r="9649" s="195" customFormat="1"/>
    <row r="9650" s="195" customFormat="1"/>
    <row r="9651" s="195" customFormat="1"/>
    <row r="9652" s="195" customFormat="1"/>
    <row r="9653" s="195" customFormat="1"/>
    <row r="9654" s="195" customFormat="1"/>
    <row r="9655" s="195" customFormat="1"/>
    <row r="9656" s="195" customFormat="1"/>
    <row r="9657" s="195" customFormat="1"/>
    <row r="9658" s="195" customFormat="1"/>
    <row r="9659" s="195" customFormat="1"/>
    <row r="9660" s="195" customFormat="1"/>
    <row r="9661" s="195" customFormat="1"/>
    <row r="9662" s="195" customFormat="1"/>
    <row r="9663" s="195" customFormat="1"/>
    <row r="9664" s="195" customFormat="1"/>
    <row r="9665" s="195" customFormat="1"/>
    <row r="9666" s="195" customFormat="1"/>
    <row r="9667" s="195" customFormat="1"/>
    <row r="9668" s="195" customFormat="1"/>
    <row r="9669" s="195" customFormat="1"/>
    <row r="9670" s="195" customFormat="1"/>
    <row r="9671" s="195" customFormat="1"/>
    <row r="9672" s="195" customFormat="1"/>
    <row r="9673" s="195" customFormat="1"/>
    <row r="9674" s="195" customFormat="1"/>
    <row r="9675" s="195" customFormat="1"/>
    <row r="9676" s="195" customFormat="1"/>
    <row r="9677" s="195" customFormat="1"/>
    <row r="9678" s="195" customFormat="1"/>
    <row r="9679" s="195" customFormat="1"/>
    <row r="9680" s="195" customFormat="1"/>
    <row r="9681" s="195" customFormat="1"/>
    <row r="9682" s="195" customFormat="1"/>
    <row r="9683" s="195" customFormat="1"/>
    <row r="9684" s="195" customFormat="1"/>
    <row r="9685" s="195" customFormat="1"/>
    <row r="9686" s="195" customFormat="1"/>
    <row r="9687" s="195" customFormat="1"/>
    <row r="9688" s="195" customFormat="1"/>
    <row r="9689" s="195" customFormat="1"/>
    <row r="9690" s="195" customFormat="1"/>
    <row r="9691" s="195" customFormat="1"/>
    <row r="9692" s="195" customFormat="1"/>
    <row r="9693" s="195" customFormat="1"/>
    <row r="9694" s="195" customFormat="1"/>
    <row r="9695" s="195" customFormat="1"/>
    <row r="9696" s="195" customFormat="1"/>
    <row r="9697" s="195" customFormat="1"/>
    <row r="9698" s="195" customFormat="1"/>
    <row r="9699" s="195" customFormat="1"/>
    <row r="9700" s="195" customFormat="1"/>
    <row r="9701" s="195" customFormat="1"/>
    <row r="9702" s="195" customFormat="1"/>
    <row r="9703" s="195" customFormat="1"/>
    <row r="9704" s="195" customFormat="1"/>
    <row r="9705" s="195" customFormat="1"/>
    <row r="9706" s="195" customFormat="1"/>
    <row r="9707" s="195" customFormat="1"/>
    <row r="9708" s="195" customFormat="1"/>
    <row r="9709" s="195" customFormat="1"/>
    <row r="9710" s="195" customFormat="1"/>
    <row r="9711" s="195" customFormat="1"/>
    <row r="9712" s="195" customFormat="1"/>
    <row r="9713" s="195" customFormat="1"/>
    <row r="9714" s="195" customFormat="1"/>
    <row r="9715" s="195" customFormat="1"/>
    <row r="9716" s="195" customFormat="1"/>
    <row r="9717" s="195" customFormat="1"/>
    <row r="9718" s="195" customFormat="1"/>
    <row r="9719" s="195" customFormat="1"/>
    <row r="9720" s="195" customFormat="1"/>
    <row r="9721" s="195" customFormat="1"/>
    <row r="9722" s="195" customFormat="1"/>
    <row r="9723" s="195" customFormat="1"/>
    <row r="9724" s="195" customFormat="1"/>
    <row r="9725" s="195" customFormat="1"/>
    <row r="9726" s="195" customFormat="1"/>
    <row r="9727" s="195" customFormat="1"/>
    <row r="9728" s="195" customFormat="1"/>
    <row r="9729" s="195" customFormat="1"/>
    <row r="9730" s="195" customFormat="1"/>
    <row r="9731" s="195" customFormat="1"/>
    <row r="9732" s="195" customFormat="1"/>
    <row r="9733" s="195" customFormat="1"/>
    <row r="9734" s="195" customFormat="1"/>
    <row r="9735" s="195" customFormat="1"/>
    <row r="9736" s="195" customFormat="1"/>
    <row r="9737" s="195" customFormat="1"/>
    <row r="9738" s="195" customFormat="1"/>
    <row r="9739" s="195" customFormat="1"/>
    <row r="9740" s="195" customFormat="1"/>
    <row r="9741" s="195" customFormat="1"/>
    <row r="9742" s="195" customFormat="1"/>
    <row r="9743" s="195" customFormat="1"/>
    <row r="9744" s="195" customFormat="1"/>
    <row r="9745" s="195" customFormat="1"/>
    <row r="9746" s="195" customFormat="1"/>
    <row r="9747" s="195" customFormat="1"/>
    <row r="9748" s="195" customFormat="1"/>
    <row r="9749" s="195" customFormat="1"/>
    <row r="9750" s="195" customFormat="1"/>
    <row r="9751" s="195" customFormat="1"/>
    <row r="9752" s="195" customFormat="1"/>
    <row r="9753" s="195" customFormat="1"/>
    <row r="9754" s="195" customFormat="1"/>
    <row r="9755" s="195" customFormat="1"/>
    <row r="9756" s="195" customFormat="1"/>
    <row r="9757" s="195" customFormat="1"/>
    <row r="9758" s="195" customFormat="1"/>
    <row r="9759" s="195" customFormat="1"/>
    <row r="9760" s="195" customFormat="1"/>
    <row r="9761" s="195" customFormat="1"/>
    <row r="9762" s="195" customFormat="1"/>
    <row r="9763" s="195" customFormat="1"/>
    <row r="9764" s="195" customFormat="1"/>
    <row r="9765" s="195" customFormat="1"/>
    <row r="9766" s="195" customFormat="1"/>
    <row r="9767" s="195" customFormat="1"/>
    <row r="9768" s="195" customFormat="1"/>
    <row r="9769" s="195" customFormat="1"/>
    <row r="9770" s="195" customFormat="1"/>
    <row r="9771" s="195" customFormat="1"/>
    <row r="9772" s="195" customFormat="1"/>
    <row r="9773" s="195" customFormat="1"/>
    <row r="9774" s="195" customFormat="1"/>
    <row r="9775" s="195" customFormat="1"/>
    <row r="9776" s="195" customFormat="1"/>
    <row r="9777" s="195" customFormat="1"/>
    <row r="9778" s="195" customFormat="1"/>
    <row r="9779" s="195" customFormat="1"/>
    <row r="9780" s="195" customFormat="1"/>
    <row r="9781" s="195" customFormat="1"/>
    <row r="9782" s="195" customFormat="1"/>
    <row r="9783" s="195" customFormat="1"/>
    <row r="9784" s="195" customFormat="1"/>
    <row r="9785" s="195" customFormat="1"/>
    <row r="9786" s="195" customFormat="1"/>
    <row r="9787" s="195" customFormat="1"/>
    <row r="9788" s="195" customFormat="1"/>
    <row r="9789" s="195" customFormat="1"/>
    <row r="9790" s="195" customFormat="1"/>
    <row r="9791" s="195" customFormat="1"/>
    <row r="9792" s="195" customFormat="1"/>
    <row r="9793" s="195" customFormat="1"/>
    <row r="9794" s="195" customFormat="1"/>
    <row r="9795" s="195" customFormat="1"/>
    <row r="9796" s="195" customFormat="1"/>
    <row r="9797" s="195" customFormat="1"/>
    <row r="9798" s="195" customFormat="1"/>
    <row r="9799" s="195" customFormat="1"/>
    <row r="9800" s="195" customFormat="1"/>
    <row r="9801" s="195" customFormat="1"/>
    <row r="9802" s="195" customFormat="1"/>
    <row r="9803" s="195" customFormat="1"/>
    <row r="9804" s="195" customFormat="1"/>
    <row r="9805" s="195" customFormat="1"/>
    <row r="9806" s="195" customFormat="1"/>
    <row r="9807" s="195" customFormat="1"/>
    <row r="9808" s="195" customFormat="1"/>
    <row r="9809" s="195" customFormat="1"/>
    <row r="9810" s="195" customFormat="1"/>
    <row r="9811" s="195" customFormat="1"/>
    <row r="9812" s="195" customFormat="1"/>
    <row r="9813" s="195" customFormat="1"/>
    <row r="9814" s="195" customFormat="1"/>
    <row r="9815" s="195" customFormat="1"/>
    <row r="9816" s="195" customFormat="1"/>
    <row r="9817" s="195" customFormat="1"/>
    <row r="9818" s="195" customFormat="1"/>
    <row r="9819" s="195" customFormat="1"/>
    <row r="9820" s="195" customFormat="1"/>
    <row r="9821" s="195" customFormat="1"/>
    <row r="9822" s="195" customFormat="1"/>
    <row r="9823" s="195" customFormat="1"/>
    <row r="9824" s="195" customFormat="1"/>
    <row r="9825" s="195" customFormat="1"/>
    <row r="9826" s="195" customFormat="1"/>
    <row r="9827" s="195" customFormat="1"/>
    <row r="9828" s="195" customFormat="1"/>
    <row r="9829" s="195" customFormat="1"/>
    <row r="9830" s="195" customFormat="1"/>
    <row r="9831" s="195" customFormat="1"/>
    <row r="9832" s="195" customFormat="1"/>
    <row r="9833" s="195" customFormat="1"/>
    <row r="9834" s="195" customFormat="1"/>
    <row r="9835" s="195" customFormat="1"/>
    <row r="9836" s="195" customFormat="1"/>
    <row r="9837" s="195" customFormat="1"/>
    <row r="9838" s="195" customFormat="1"/>
    <row r="9839" s="195" customFormat="1"/>
    <row r="9840" s="195" customFormat="1"/>
    <row r="9841" s="195" customFormat="1"/>
    <row r="9842" s="195" customFormat="1"/>
    <row r="9843" s="195" customFormat="1"/>
    <row r="9844" s="195" customFormat="1"/>
    <row r="9845" s="195" customFormat="1"/>
    <row r="9846" s="195" customFormat="1"/>
    <row r="9847" s="195" customFormat="1"/>
    <row r="9848" s="195" customFormat="1"/>
    <row r="9849" s="195" customFormat="1"/>
    <row r="9850" s="195" customFormat="1"/>
    <row r="9851" s="195" customFormat="1"/>
    <row r="9852" s="195" customFormat="1"/>
    <row r="9853" s="195" customFormat="1"/>
    <row r="9854" s="195" customFormat="1"/>
    <row r="9855" s="195" customFormat="1"/>
    <row r="9856" s="195" customFormat="1"/>
    <row r="9857" s="195" customFormat="1"/>
    <row r="9858" s="195" customFormat="1"/>
    <row r="9859" s="195" customFormat="1"/>
    <row r="9860" s="195" customFormat="1"/>
    <row r="9861" s="195" customFormat="1"/>
    <row r="9862" s="195" customFormat="1"/>
    <row r="9863" s="195" customFormat="1"/>
    <row r="9864" s="195" customFormat="1"/>
    <row r="9865" s="195" customFormat="1"/>
    <row r="9866" s="195" customFormat="1"/>
    <row r="9867" s="195" customFormat="1"/>
    <row r="9868" s="195" customFormat="1"/>
    <row r="9869" s="195" customFormat="1"/>
    <row r="9870" s="195" customFormat="1"/>
    <row r="9871" s="195" customFormat="1"/>
    <row r="9872" s="195" customFormat="1"/>
    <row r="9873" s="195" customFormat="1"/>
    <row r="9874" s="195" customFormat="1"/>
    <row r="9875" s="195" customFormat="1"/>
    <row r="9876" s="195" customFormat="1"/>
    <row r="9877" s="195" customFormat="1"/>
    <row r="9878" s="195" customFormat="1"/>
    <row r="9879" s="195" customFormat="1"/>
    <row r="9880" s="195" customFormat="1"/>
    <row r="9881" s="195" customFormat="1"/>
    <row r="9882" s="195" customFormat="1"/>
    <row r="9883" s="195" customFormat="1"/>
    <row r="9884" s="195" customFormat="1"/>
    <row r="9885" s="195" customFormat="1"/>
    <row r="9886" s="195" customFormat="1"/>
    <row r="9887" s="195" customFormat="1"/>
    <row r="9888" s="195" customFormat="1"/>
    <row r="9889" s="195" customFormat="1"/>
    <row r="9890" s="195" customFormat="1"/>
    <row r="9891" s="195" customFormat="1"/>
    <row r="9892" s="195" customFormat="1"/>
    <row r="9893" s="195" customFormat="1"/>
    <row r="9894" s="195" customFormat="1"/>
    <row r="9895" s="195" customFormat="1"/>
    <row r="9896" s="195" customFormat="1"/>
    <row r="9897" s="195" customFormat="1"/>
    <row r="9898" s="195" customFormat="1"/>
    <row r="9899" s="195" customFormat="1"/>
    <row r="9900" s="195" customFormat="1"/>
    <row r="9901" s="195" customFormat="1"/>
    <row r="9902" s="195" customFormat="1"/>
    <row r="9903" s="195" customFormat="1"/>
    <row r="9904" s="195" customFormat="1"/>
    <row r="9905" s="195" customFormat="1"/>
    <row r="9906" s="195" customFormat="1"/>
    <row r="9907" s="195" customFormat="1"/>
    <row r="9908" s="195" customFormat="1"/>
    <row r="9909" s="195" customFormat="1"/>
    <row r="9910" s="195" customFormat="1"/>
    <row r="9911" s="195" customFormat="1"/>
    <row r="9912" s="195" customFormat="1"/>
    <row r="9913" s="195" customFormat="1"/>
    <row r="9914" s="195" customFormat="1"/>
    <row r="9915" s="195" customFormat="1"/>
    <row r="9916" s="195" customFormat="1"/>
    <row r="9917" s="195" customFormat="1"/>
    <row r="9918" s="195" customFormat="1"/>
    <row r="9919" s="195" customFormat="1"/>
    <row r="9920" s="195" customFormat="1"/>
    <row r="9921" s="195" customFormat="1"/>
    <row r="9922" s="195" customFormat="1"/>
    <row r="9923" s="195" customFormat="1"/>
    <row r="9924" s="195" customFormat="1"/>
    <row r="9925" s="195" customFormat="1"/>
    <row r="9926" s="195" customFormat="1"/>
    <row r="9927" s="195" customFormat="1"/>
    <row r="9928" s="195" customFormat="1"/>
    <row r="9929" s="195" customFormat="1"/>
    <row r="9930" s="195" customFormat="1"/>
    <row r="9931" s="195" customFormat="1"/>
    <row r="9932" s="195" customFormat="1"/>
    <row r="9933" s="195" customFormat="1"/>
    <row r="9934" s="195" customFormat="1"/>
    <row r="9935" s="195" customFormat="1"/>
    <row r="9936" s="195" customFormat="1"/>
    <row r="9937" s="195" customFormat="1"/>
    <row r="9938" s="195" customFormat="1"/>
    <row r="9939" s="195" customFormat="1"/>
    <row r="9940" s="195" customFormat="1"/>
    <row r="9941" s="195" customFormat="1"/>
    <row r="9942" s="195" customFormat="1"/>
    <row r="9943" s="195" customFormat="1"/>
    <row r="9944" s="195" customFormat="1"/>
    <row r="9945" s="195" customFormat="1"/>
    <row r="9946" s="195" customFormat="1"/>
    <row r="9947" s="195" customFormat="1"/>
    <row r="9948" s="195" customFormat="1"/>
    <row r="9949" s="195" customFormat="1"/>
    <row r="9950" s="195" customFormat="1"/>
    <row r="9951" s="195" customFormat="1"/>
    <row r="9952" s="195" customFormat="1"/>
    <row r="9953" s="195" customFormat="1"/>
    <row r="9954" s="195" customFormat="1"/>
    <row r="9955" s="195" customFormat="1"/>
    <row r="9956" s="195" customFormat="1"/>
    <row r="9957" s="195" customFormat="1"/>
    <row r="9958" s="195" customFormat="1"/>
    <row r="9959" s="195" customFormat="1"/>
    <row r="9960" s="195" customFormat="1"/>
    <row r="9961" s="195" customFormat="1"/>
    <row r="9962" s="195" customFormat="1"/>
    <row r="9963" s="195" customFormat="1"/>
    <row r="9964" s="195" customFormat="1"/>
    <row r="9965" s="195" customFormat="1"/>
    <row r="9966" s="195" customFormat="1"/>
    <row r="9967" s="195" customFormat="1"/>
    <row r="9968" s="195" customFormat="1"/>
    <row r="9969" s="195" customFormat="1"/>
    <row r="9970" s="195" customFormat="1"/>
    <row r="9971" s="195" customFormat="1"/>
    <row r="9972" s="195" customFormat="1"/>
    <row r="9973" s="195" customFormat="1"/>
    <row r="9974" s="195" customFormat="1"/>
    <row r="9975" s="195" customFormat="1"/>
    <row r="9976" s="195" customFormat="1"/>
    <row r="9977" s="195" customFormat="1"/>
    <row r="9978" s="195" customFormat="1"/>
    <row r="9979" s="195" customFormat="1"/>
    <row r="9980" s="195" customFormat="1"/>
    <row r="9981" s="195" customFormat="1"/>
    <row r="9982" s="195" customFormat="1"/>
    <row r="9983" s="195" customFormat="1"/>
    <row r="9984" s="195" customFormat="1"/>
    <row r="9985" s="195" customFormat="1"/>
    <row r="9986" s="195" customFormat="1"/>
    <row r="9987" s="195" customFormat="1"/>
    <row r="9988" s="195" customFormat="1"/>
    <row r="9989" s="195" customFormat="1"/>
    <row r="9990" s="195" customFormat="1"/>
    <row r="9991" s="195" customFormat="1"/>
    <row r="9992" s="195" customFormat="1"/>
    <row r="9993" s="195" customFormat="1"/>
    <row r="9994" s="195" customFormat="1"/>
    <row r="9995" s="195" customFormat="1"/>
    <row r="9996" s="195" customFormat="1"/>
    <row r="9997" s="195" customFormat="1"/>
    <row r="9998" s="195" customFormat="1"/>
    <row r="9999" s="195" customFormat="1"/>
    <row r="10000" s="195" customFormat="1"/>
    <row r="10001" s="195" customFormat="1"/>
    <row r="10002" s="195" customFormat="1"/>
    <row r="10003" s="195" customFormat="1"/>
    <row r="10004" s="195" customFormat="1"/>
    <row r="10005" s="195" customFormat="1"/>
    <row r="10006" s="195" customFormat="1"/>
    <row r="10007" s="195" customFormat="1"/>
    <row r="10008" s="195" customFormat="1"/>
    <row r="10009" s="195" customFormat="1"/>
    <row r="10010" s="195" customFormat="1"/>
    <row r="10011" s="195" customFormat="1"/>
    <row r="10012" s="195" customFormat="1"/>
    <row r="10013" s="195" customFormat="1"/>
    <row r="10014" s="195" customFormat="1"/>
    <row r="10015" s="195" customFormat="1"/>
    <row r="10016" s="195" customFormat="1"/>
    <row r="10017" s="195" customFormat="1"/>
    <row r="10018" s="195" customFormat="1"/>
    <row r="10019" s="195" customFormat="1"/>
    <row r="10020" s="195" customFormat="1"/>
    <row r="10021" s="195" customFormat="1"/>
    <row r="10022" s="195" customFormat="1"/>
    <row r="10023" s="195" customFormat="1"/>
    <row r="10024" s="195" customFormat="1"/>
    <row r="10025" s="195" customFormat="1"/>
    <row r="10026" s="195" customFormat="1"/>
    <row r="10027" s="195" customFormat="1"/>
    <row r="10028" s="195" customFormat="1"/>
    <row r="10029" s="195" customFormat="1"/>
    <row r="10030" s="195" customFormat="1"/>
    <row r="10031" s="195" customFormat="1"/>
    <row r="10032" s="195" customFormat="1"/>
    <row r="10033" s="195" customFormat="1"/>
    <row r="10034" s="195" customFormat="1"/>
    <row r="10035" s="195" customFormat="1"/>
    <row r="10036" s="195" customFormat="1"/>
    <row r="10037" s="195" customFormat="1"/>
    <row r="10038" s="195" customFormat="1"/>
    <row r="10039" s="195" customFormat="1"/>
    <row r="10040" s="195" customFormat="1"/>
    <row r="10041" s="195" customFormat="1"/>
    <row r="10042" s="195" customFormat="1"/>
    <row r="10043" s="195" customFormat="1"/>
    <row r="10044" s="195" customFormat="1"/>
    <row r="10045" s="195" customFormat="1"/>
    <row r="10046" s="195" customFormat="1"/>
    <row r="10047" s="195" customFormat="1"/>
    <row r="10048" s="195" customFormat="1"/>
    <row r="10049" s="195" customFormat="1"/>
    <row r="10050" s="195" customFormat="1"/>
    <row r="10051" s="195" customFormat="1"/>
    <row r="10052" s="195" customFormat="1"/>
    <row r="10053" s="195" customFormat="1"/>
    <row r="10054" s="195" customFormat="1"/>
    <row r="10055" s="195" customFormat="1"/>
    <row r="10056" s="195" customFormat="1"/>
    <row r="10057" s="195" customFormat="1"/>
    <row r="10058" s="195" customFormat="1"/>
    <row r="10059" s="195" customFormat="1"/>
    <row r="10060" s="195" customFormat="1"/>
    <row r="10061" s="195" customFormat="1"/>
    <row r="10062" s="195" customFormat="1"/>
    <row r="10063" s="195" customFormat="1"/>
    <row r="10064" s="195" customFormat="1"/>
    <row r="10065" s="195" customFormat="1"/>
    <row r="10066" s="195" customFormat="1"/>
    <row r="10067" s="195" customFormat="1"/>
    <row r="10068" s="195" customFormat="1"/>
    <row r="10069" s="195" customFormat="1"/>
    <row r="10070" s="195" customFormat="1"/>
    <row r="10071" s="195" customFormat="1"/>
    <row r="10072" s="195" customFormat="1"/>
    <row r="10073" s="195" customFormat="1"/>
    <row r="10074" s="195" customFormat="1"/>
    <row r="10075" s="195" customFormat="1"/>
    <row r="10076" s="195" customFormat="1"/>
    <row r="10077" s="195" customFormat="1"/>
    <row r="10078" s="195" customFormat="1"/>
    <row r="10079" s="195" customFormat="1"/>
    <row r="10080" s="195" customFormat="1"/>
    <row r="10081" s="195" customFormat="1"/>
    <row r="10082" s="195" customFormat="1"/>
    <row r="10083" s="195" customFormat="1"/>
    <row r="10084" s="195" customFormat="1"/>
    <row r="10085" s="195" customFormat="1"/>
    <row r="10086" s="195" customFormat="1"/>
    <row r="10087" s="195" customFormat="1"/>
    <row r="10088" s="195" customFormat="1"/>
    <row r="10089" s="195" customFormat="1"/>
    <row r="10090" s="195" customFormat="1"/>
    <row r="10091" s="195" customFormat="1"/>
    <row r="10092" s="195" customFormat="1"/>
    <row r="10093" s="195" customFormat="1"/>
    <row r="10094" s="195" customFormat="1"/>
    <row r="10095" s="195" customFormat="1"/>
    <row r="10096" s="195" customFormat="1"/>
    <row r="10097" s="195" customFormat="1"/>
    <row r="10098" s="195" customFormat="1"/>
    <row r="10099" s="195" customFormat="1"/>
    <row r="10100" s="195" customFormat="1"/>
    <row r="10101" s="195" customFormat="1"/>
    <row r="10102" s="195" customFormat="1"/>
    <row r="10103" s="195" customFormat="1"/>
    <row r="10104" s="195" customFormat="1"/>
    <row r="10105" s="195" customFormat="1"/>
    <row r="10106" s="195" customFormat="1"/>
    <row r="10107" s="195" customFormat="1"/>
    <row r="10108" s="195" customFormat="1"/>
    <row r="10109" s="195" customFormat="1"/>
    <row r="10110" s="195" customFormat="1"/>
    <row r="10111" s="195" customFormat="1"/>
    <row r="10112" s="195" customFormat="1"/>
    <row r="10113" s="195" customFormat="1"/>
    <row r="10114" s="195" customFormat="1"/>
    <row r="10115" s="195" customFormat="1"/>
    <row r="10116" s="195" customFormat="1"/>
    <row r="10117" s="195" customFormat="1"/>
    <row r="10118" s="195" customFormat="1"/>
    <row r="10119" s="195" customFormat="1"/>
    <row r="10120" s="195" customFormat="1"/>
    <row r="10121" s="195" customFormat="1"/>
    <row r="10122" s="195" customFormat="1"/>
    <row r="10123" s="195" customFormat="1"/>
    <row r="10124" s="195" customFormat="1"/>
    <row r="10125" s="195" customFormat="1"/>
    <row r="10126" s="195" customFormat="1"/>
    <row r="10127" s="195" customFormat="1"/>
    <row r="10128" s="195" customFormat="1"/>
    <row r="10129" s="195" customFormat="1"/>
    <row r="10130" s="195" customFormat="1"/>
    <row r="10131" s="195" customFormat="1"/>
    <row r="10132" s="195" customFormat="1"/>
    <row r="10133" s="195" customFormat="1"/>
    <row r="10134" s="195" customFormat="1"/>
    <row r="10135" s="195" customFormat="1"/>
    <row r="10136" s="195" customFormat="1"/>
    <row r="10137" s="195" customFormat="1"/>
    <row r="10138" s="195" customFormat="1"/>
    <row r="10139" s="195" customFormat="1"/>
    <row r="10140" s="195" customFormat="1"/>
    <row r="10141" s="195" customFormat="1"/>
    <row r="10142" s="195" customFormat="1"/>
    <row r="10143" s="195" customFormat="1"/>
    <row r="10144" s="195" customFormat="1"/>
    <row r="10145" s="195" customFormat="1"/>
    <row r="10146" s="195" customFormat="1"/>
    <row r="10147" s="195" customFormat="1"/>
    <row r="10148" s="195" customFormat="1"/>
    <row r="10149" s="195" customFormat="1"/>
    <row r="10150" s="195" customFormat="1"/>
    <row r="10151" s="195" customFormat="1"/>
    <row r="10152" s="195" customFormat="1"/>
    <row r="10153" s="195" customFormat="1"/>
    <row r="10154" s="195" customFormat="1"/>
    <row r="10155" s="195" customFormat="1"/>
    <row r="10156" s="195" customFormat="1"/>
    <row r="10157" s="195" customFormat="1"/>
    <row r="10158" s="195" customFormat="1"/>
    <row r="10159" s="195" customFormat="1"/>
    <row r="10160" s="195" customFormat="1"/>
    <row r="10161" s="195" customFormat="1"/>
    <row r="10162" s="195" customFormat="1"/>
    <row r="10163" s="195" customFormat="1"/>
    <row r="10164" s="195" customFormat="1"/>
    <row r="10165" s="195" customFormat="1"/>
    <row r="10166" s="195" customFormat="1"/>
    <row r="10167" s="195" customFormat="1"/>
    <row r="10168" s="195" customFormat="1"/>
    <row r="10169" s="195" customFormat="1"/>
    <row r="10170" s="195" customFormat="1"/>
    <row r="10171" s="195" customFormat="1"/>
    <row r="10172" s="195" customFormat="1"/>
    <row r="10173" s="195" customFormat="1"/>
    <row r="10174" s="195" customFormat="1"/>
    <row r="10175" s="195" customFormat="1"/>
    <row r="10176" s="195" customFormat="1"/>
    <row r="10177" s="195" customFormat="1"/>
    <row r="10178" s="195" customFormat="1"/>
    <row r="10179" s="195" customFormat="1"/>
    <row r="10180" s="195" customFormat="1"/>
    <row r="10181" s="195" customFormat="1"/>
    <row r="10182" s="195" customFormat="1"/>
    <row r="10183" s="195" customFormat="1"/>
    <row r="10184" s="195" customFormat="1"/>
    <row r="10185" s="195" customFormat="1"/>
    <row r="10186" s="195" customFormat="1"/>
    <row r="10187" s="195" customFormat="1"/>
    <row r="10188" s="195" customFormat="1"/>
    <row r="10189" s="195" customFormat="1"/>
    <row r="10190" s="195" customFormat="1"/>
    <row r="10191" s="195" customFormat="1"/>
    <row r="10192" s="195" customFormat="1"/>
    <row r="10193" s="195" customFormat="1"/>
    <row r="10194" s="195" customFormat="1"/>
    <row r="10195" s="195" customFormat="1"/>
    <row r="10196" s="195" customFormat="1"/>
    <row r="10197" s="195" customFormat="1"/>
    <row r="10198" s="195" customFormat="1"/>
    <row r="10199" s="195" customFormat="1"/>
    <row r="10200" s="195" customFormat="1"/>
    <row r="10201" s="195" customFormat="1"/>
    <row r="10202" s="26" customFormat="1"/>
    <row r="10203" s="26" customFormat="1"/>
    <row r="10204" s="26" customFormat="1"/>
    <row r="10205" s="26" customFormat="1"/>
    <row r="10206" s="26" customFormat="1"/>
    <row r="10207" s="26" customFormat="1"/>
    <row r="10208" s="26" customFormat="1"/>
    <row r="10209" s="26" customFormat="1"/>
    <row r="10210" s="26" customFormat="1"/>
    <row r="10211" s="26" customFormat="1"/>
    <row r="10212" s="26" customFormat="1"/>
    <row r="10213" s="26" customFormat="1"/>
    <row r="10214" s="26" customFormat="1"/>
    <row r="10215" s="26" customFormat="1"/>
    <row r="10216" s="26" customFormat="1"/>
    <row r="10217" s="26" customFormat="1"/>
    <row r="10218" s="26" customFormat="1"/>
    <row r="10219" s="26" customFormat="1"/>
    <row r="10220" s="26" customFormat="1"/>
    <row r="10221" s="26" customFormat="1"/>
    <row r="10222" s="26" customFormat="1"/>
    <row r="10223" s="26" customFormat="1"/>
    <row r="10224" s="26" customFormat="1"/>
    <row r="10225" s="26" customFormat="1"/>
    <row r="10226" s="26" customFormat="1"/>
    <row r="10227" s="26" customFormat="1"/>
    <row r="10228" s="26" customFormat="1"/>
    <row r="10229" s="26" customFormat="1"/>
    <row r="10230" s="26" customFormat="1"/>
    <row r="10231" s="26" customFormat="1"/>
    <row r="10232" s="26" customFormat="1"/>
    <row r="10233" s="26" customFormat="1"/>
    <row r="10234" s="26" customFormat="1"/>
    <row r="10235" s="26" customFormat="1"/>
    <row r="10236" s="26" customFormat="1"/>
    <row r="10237" s="26" customFormat="1"/>
    <row r="10238" s="26" customFormat="1"/>
    <row r="10239" s="26" customFormat="1"/>
    <row r="10240" s="26" customFormat="1"/>
    <row r="10241" s="26" customFormat="1"/>
    <row r="10242" s="26" customFormat="1"/>
    <row r="10243" s="26" customFormat="1"/>
    <row r="10244" s="26" customFormat="1"/>
    <row r="10245" s="26" customFormat="1"/>
    <row r="10246" s="26" customFormat="1"/>
    <row r="10247" s="26" customFormat="1"/>
    <row r="10248" s="26" customFormat="1"/>
    <row r="10249" s="26" customFormat="1"/>
    <row r="10250" s="26" customFormat="1"/>
    <row r="10251" s="26" customFormat="1"/>
    <row r="10252" s="26" customFormat="1"/>
    <row r="10253" s="26" customFormat="1"/>
    <row r="10254" s="26" customFormat="1"/>
    <row r="10255" s="26" customFormat="1"/>
    <row r="10256" s="26" customFormat="1"/>
    <row r="10257" s="26" customFormat="1"/>
    <row r="10258" s="26" customFormat="1"/>
    <row r="10259" s="26" customFormat="1"/>
    <row r="10260" s="26" customFormat="1"/>
    <row r="10261" s="26" customFormat="1"/>
    <row r="10262" s="26" customFormat="1"/>
    <row r="10263" s="26" customFormat="1"/>
    <row r="10264" s="26" customFormat="1"/>
    <row r="10265" s="26" customFormat="1"/>
    <row r="10266" s="26" customFormat="1"/>
    <row r="10267" s="26" customFormat="1"/>
    <row r="10268" s="26" customFormat="1"/>
    <row r="10269" s="26" customFormat="1"/>
    <row r="10270" s="26" customFormat="1"/>
    <row r="10271" s="26" customFormat="1"/>
    <row r="10272" s="26" customFormat="1"/>
    <row r="10273" s="26" customFormat="1"/>
    <row r="10274" s="26" customFormat="1"/>
    <row r="10275" s="26" customFormat="1"/>
    <row r="10276" s="26" customFormat="1"/>
    <row r="10277" s="26" customFormat="1"/>
    <row r="10278" s="26" customFormat="1"/>
    <row r="10279" s="26" customFormat="1"/>
    <row r="10280" s="26" customFormat="1"/>
    <row r="10281" s="26" customFormat="1"/>
    <row r="10282" s="26" customFormat="1"/>
    <row r="10283" s="26" customFormat="1"/>
    <row r="10284" s="26" customFormat="1"/>
    <row r="10285" s="26" customFormat="1"/>
    <row r="10286" s="26" customFormat="1"/>
    <row r="10287" s="26" customFormat="1"/>
    <row r="10288" s="26" customFormat="1"/>
    <row r="10289" s="26" customFormat="1"/>
    <row r="10290" s="26" customFormat="1"/>
    <row r="10291" s="26" customFormat="1"/>
    <row r="10292" s="26" customFormat="1"/>
    <row r="10293" s="26" customFormat="1"/>
    <row r="10294" s="26" customFormat="1"/>
    <row r="10295" s="26" customFormat="1"/>
    <row r="10296" s="26" customFormat="1"/>
    <row r="10297" s="26" customFormat="1"/>
    <row r="10298" s="26" customFormat="1"/>
    <row r="10299" s="26" customFormat="1"/>
    <row r="10300" s="26" customFormat="1"/>
    <row r="10301" s="26" customFormat="1"/>
    <row r="10302" s="26" customFormat="1"/>
    <row r="10303" s="26" customFormat="1"/>
    <row r="10304" s="26" customFormat="1"/>
    <row r="10305" s="26" customFormat="1"/>
    <row r="10306" s="26" customFormat="1"/>
    <row r="10307" s="26" customFormat="1"/>
    <row r="10308" s="26" customFormat="1"/>
    <row r="10309" s="26" customFormat="1"/>
    <row r="10310" s="26" customFormat="1"/>
    <row r="10311" s="26" customFormat="1"/>
    <row r="10312" s="26" customFormat="1"/>
    <row r="10313" s="26" customFormat="1"/>
    <row r="10314" s="26" customFormat="1"/>
    <row r="10315" s="26" customFormat="1"/>
    <row r="10316" s="26" customFormat="1"/>
    <row r="10317" s="26" customFormat="1"/>
    <row r="10318" s="26" customFormat="1"/>
    <row r="10319" s="26" customFormat="1"/>
    <row r="10320" s="26" customFormat="1"/>
    <row r="10321" s="26" customFormat="1"/>
    <row r="10322" s="26" customFormat="1"/>
    <row r="10323" s="26" customFormat="1"/>
    <row r="10324" s="26" customFormat="1"/>
    <row r="10325" s="26" customFormat="1"/>
    <row r="10326" s="26" customFormat="1"/>
    <row r="10327" s="26" customFormat="1"/>
    <row r="10328" s="26" customFormat="1"/>
    <row r="10329" s="26" customFormat="1"/>
    <row r="10330" s="26" customFormat="1"/>
    <row r="10331" s="26" customFormat="1"/>
    <row r="10332" s="26" customFormat="1"/>
    <row r="10333" s="26" customFormat="1"/>
    <row r="10334" s="26" customFormat="1"/>
    <row r="10335" s="26" customFormat="1"/>
    <row r="10336" s="26" customFormat="1"/>
    <row r="10337" s="26" customFormat="1"/>
    <row r="10338" s="26" customFormat="1"/>
    <row r="10339" s="26" customFormat="1"/>
    <row r="10340" s="26" customFormat="1"/>
    <row r="10341" s="26" customFormat="1"/>
    <row r="10342" s="26" customFormat="1"/>
    <row r="10343" s="26" customFormat="1"/>
    <row r="10344" s="26" customFormat="1"/>
    <row r="10345" s="26" customFormat="1"/>
    <row r="10346" s="26" customFormat="1"/>
    <row r="10347" s="26" customFormat="1"/>
    <row r="10348" s="26" customFormat="1"/>
    <row r="10349" s="26" customFormat="1"/>
    <row r="10350" s="26" customFormat="1"/>
    <row r="10351" s="26" customFormat="1"/>
    <row r="10352" s="26" customFormat="1"/>
    <row r="10353" s="26" customFormat="1"/>
    <row r="10354" s="26" customFormat="1"/>
    <row r="10355" s="26" customFormat="1"/>
    <row r="10356" s="26" customFormat="1"/>
    <row r="10357" s="26" customFormat="1"/>
    <row r="10358" s="26" customFormat="1"/>
    <row r="10359" s="26" customFormat="1"/>
    <row r="10360" s="26" customFormat="1"/>
    <row r="10361" s="26" customFormat="1"/>
    <row r="10362" s="26" customFormat="1"/>
    <row r="10363" s="26" customFormat="1"/>
    <row r="10364" s="26" customFormat="1"/>
    <row r="10365" s="26" customFormat="1"/>
    <row r="10366" s="26" customFormat="1"/>
    <row r="10367" s="26" customFormat="1"/>
    <row r="10368" s="26" customFormat="1"/>
    <row r="10369" s="26" customFormat="1"/>
    <row r="10370" s="26" customFormat="1"/>
    <row r="10371" s="26" customFormat="1"/>
    <row r="10372" s="26" customFormat="1"/>
    <row r="10373" s="26" customFormat="1"/>
    <row r="10374" s="26" customFormat="1"/>
    <row r="10375" s="26" customFormat="1"/>
    <row r="10376" s="26" customFormat="1"/>
    <row r="10377" s="26" customFormat="1"/>
    <row r="10378" s="26" customFormat="1"/>
    <row r="10379" s="26" customFormat="1"/>
    <row r="10380" s="26" customFormat="1"/>
    <row r="10381" s="26" customFormat="1"/>
    <row r="10382" s="26" customFormat="1"/>
    <row r="10383" s="26" customFormat="1"/>
    <row r="10384" s="26" customFormat="1"/>
    <row r="10385" s="26" customFormat="1"/>
    <row r="10386" s="26" customFormat="1"/>
    <row r="10387" s="26" customFormat="1"/>
    <row r="10388" s="26" customFormat="1"/>
    <row r="10389" s="26" customFormat="1"/>
    <row r="10390" s="26" customFormat="1"/>
    <row r="10391" s="26" customFormat="1"/>
    <row r="10392" s="26" customFormat="1"/>
    <row r="10393" s="26" customFormat="1"/>
    <row r="10394" s="26" customFormat="1"/>
    <row r="10395" s="26" customFormat="1"/>
    <row r="10396" s="26" customFormat="1"/>
    <row r="10397" s="26" customFormat="1"/>
    <row r="10398" s="26" customFormat="1"/>
    <row r="10399" s="26" customFormat="1"/>
    <row r="10400" s="26" customFormat="1"/>
    <row r="10401" s="26" customFormat="1"/>
    <row r="10402" s="26" customFormat="1"/>
    <row r="10403" s="26" customFormat="1"/>
    <row r="10404" s="26" customFormat="1"/>
    <row r="10405" s="26" customFormat="1"/>
    <row r="10406" s="26" customFormat="1"/>
    <row r="10407" s="26" customFormat="1"/>
    <row r="10408" s="26" customFormat="1"/>
    <row r="10409" s="26" customFormat="1"/>
    <row r="10410" s="26" customFormat="1"/>
    <row r="10411" s="26" customFormat="1"/>
    <row r="10412" s="26" customFormat="1"/>
    <row r="10413" s="26" customFormat="1"/>
    <row r="10414" s="26" customFormat="1"/>
    <row r="10415" s="26" customFormat="1"/>
    <row r="10416" s="26" customFormat="1"/>
    <row r="10417" s="26" customFormat="1"/>
    <row r="10418" s="26" customFormat="1"/>
    <row r="10419" s="26" customFormat="1"/>
    <row r="10420" s="26" customFormat="1"/>
    <row r="10421" s="26" customFormat="1"/>
    <row r="10422" s="26" customFormat="1"/>
    <row r="10423" s="26" customFormat="1"/>
    <row r="10424" s="26" customFormat="1"/>
    <row r="10425" s="26" customFormat="1"/>
    <row r="10426" s="26" customFormat="1"/>
    <row r="10427" s="26" customFormat="1"/>
    <row r="10428" s="26" customFormat="1"/>
    <row r="10429" s="26" customFormat="1"/>
    <row r="10430" s="26" customFormat="1"/>
    <row r="10431" s="26" customFormat="1"/>
    <row r="10432" s="26" customFormat="1"/>
    <row r="10433" s="26" customFormat="1"/>
    <row r="10434" s="26" customFormat="1"/>
    <row r="10435" s="26" customFormat="1"/>
    <row r="10436" s="26" customFormat="1"/>
    <row r="10437" s="26" customFormat="1"/>
    <row r="10438" s="26" customFormat="1"/>
    <row r="10439" s="26" customFormat="1"/>
    <row r="10440" s="26" customFormat="1"/>
    <row r="10441" s="26" customFormat="1"/>
    <row r="10442" s="26" customFormat="1"/>
    <row r="10443" s="26" customFormat="1"/>
    <row r="10444" s="26" customFormat="1"/>
    <row r="10445" s="26" customFormat="1"/>
    <row r="10446" s="26" customFormat="1"/>
    <row r="10447" s="26" customFormat="1"/>
    <row r="10448" s="26" customFormat="1"/>
    <row r="10449" s="26" customFormat="1"/>
    <row r="10450" s="26" customFormat="1"/>
    <row r="10451" s="26" customFormat="1"/>
    <row r="10452" s="26" customFormat="1"/>
    <row r="10453" s="26" customFormat="1"/>
    <row r="10454" s="26" customFormat="1"/>
    <row r="10455" s="26" customFormat="1"/>
    <row r="10456" s="26" customFormat="1"/>
    <row r="10457" s="26" customFormat="1"/>
    <row r="10458" s="26" customFormat="1"/>
    <row r="10459" s="26" customFormat="1"/>
    <row r="10460" s="26" customFormat="1"/>
    <row r="10461" s="26" customFormat="1"/>
    <row r="10462" s="26" customFormat="1"/>
    <row r="10463" s="26" customFormat="1"/>
    <row r="10464" s="26" customFormat="1"/>
    <row r="10465" s="26" customFormat="1"/>
    <row r="10466" s="26" customFormat="1"/>
    <row r="10467" s="26" customFormat="1"/>
    <row r="10468" s="26" customFormat="1"/>
    <row r="10469" s="26" customFormat="1"/>
    <row r="10470" s="26" customFormat="1"/>
    <row r="10471" s="26" customFormat="1"/>
    <row r="10472" s="26" customFormat="1"/>
    <row r="10473" s="26" customFormat="1"/>
    <row r="10474" s="26" customFormat="1"/>
    <row r="10475" s="26" customFormat="1"/>
    <row r="10476" s="26" customFormat="1"/>
    <row r="10477" s="26" customFormat="1"/>
    <row r="10478" s="26" customFormat="1"/>
    <row r="10479" s="26" customFormat="1"/>
    <row r="10480" s="26" customFormat="1"/>
    <row r="10481" s="26" customFormat="1"/>
    <row r="10482" s="26" customFormat="1"/>
    <row r="10483" s="26" customFormat="1"/>
    <row r="10484" s="26" customFormat="1"/>
    <row r="10485" s="26" customFormat="1"/>
    <row r="10486" s="26" customFormat="1"/>
    <row r="10487" s="26" customFormat="1"/>
    <row r="10488" s="26" customFormat="1"/>
    <row r="10489" s="26" customFormat="1"/>
    <row r="10490" s="26" customFormat="1"/>
    <row r="10491" s="26" customFormat="1"/>
    <row r="10492" s="26" customFormat="1"/>
    <row r="10493" s="26" customFormat="1"/>
    <row r="10494" s="26" customFormat="1"/>
    <row r="10495" s="26" customFormat="1"/>
    <row r="10496" s="26" customFormat="1"/>
    <row r="10497" s="26" customFormat="1"/>
    <row r="10498" s="26" customFormat="1"/>
    <row r="10499" s="26" customFormat="1"/>
    <row r="10500" s="26" customFormat="1"/>
    <row r="10501" s="26" customFormat="1"/>
    <row r="10502" s="26" customFormat="1"/>
    <row r="10503" s="26" customFormat="1"/>
    <row r="10504" s="26" customFormat="1"/>
    <row r="10505" s="26" customFormat="1"/>
    <row r="10506" s="26" customFormat="1"/>
    <row r="10507" s="26" customFormat="1"/>
    <row r="10508" s="26" customFormat="1"/>
    <row r="10509" s="26" customFormat="1"/>
    <row r="10510" s="26" customFormat="1"/>
    <row r="10511" s="26" customFormat="1"/>
    <row r="10512" s="26" customFormat="1"/>
    <row r="10513" s="26" customFormat="1"/>
    <row r="10514" s="26" customFormat="1"/>
    <row r="10515" s="26" customFormat="1"/>
    <row r="10516" s="26" customFormat="1"/>
    <row r="10517" s="26" customFormat="1"/>
    <row r="10518" s="26" customFormat="1"/>
    <row r="10519" s="26" customFormat="1"/>
    <row r="10520" s="26" customFormat="1"/>
    <row r="10521" s="26" customFormat="1"/>
    <row r="10522" s="26" customFormat="1"/>
    <row r="10523" s="26" customFormat="1"/>
    <row r="10524" s="26" customFormat="1"/>
    <row r="10525" s="26" customFormat="1"/>
    <row r="10526" s="26" customFormat="1"/>
    <row r="10527" s="26" customFormat="1"/>
    <row r="10528" s="26" customFormat="1"/>
    <row r="10529" s="26" customFormat="1"/>
    <row r="10530" s="26" customFormat="1"/>
    <row r="10531" s="26" customFormat="1"/>
    <row r="10532" s="26" customFormat="1"/>
    <row r="10533" s="26" customFormat="1"/>
    <row r="10534" s="26" customFormat="1"/>
    <row r="10535" s="26" customFormat="1"/>
    <row r="10536" s="26" customFormat="1"/>
    <row r="10537" s="26" customFormat="1"/>
    <row r="10538" s="26" customFormat="1"/>
    <row r="10539" s="26" customFormat="1"/>
    <row r="10540" s="26" customFormat="1"/>
    <row r="10541" s="26" customFormat="1"/>
    <row r="10542" s="26" customFormat="1"/>
    <row r="10543" s="26" customFormat="1"/>
    <row r="10544" s="26" customFormat="1"/>
    <row r="10545" s="26" customFormat="1"/>
    <row r="10546" s="26" customFormat="1"/>
    <row r="10547" s="26" customFormat="1"/>
    <row r="10548" s="26" customFormat="1"/>
    <row r="10549" s="26" customFormat="1"/>
    <row r="10550" s="26" customFormat="1"/>
    <row r="10551" s="26" customFormat="1"/>
    <row r="10552" s="26" customFormat="1"/>
    <row r="10553" s="26" customFormat="1"/>
    <row r="10554" s="26" customFormat="1"/>
    <row r="10555" s="26" customFormat="1"/>
    <row r="10556" s="26" customFormat="1"/>
    <row r="10557" s="26" customFormat="1"/>
    <row r="10558" s="26" customFormat="1"/>
    <row r="10559" s="26" customFormat="1"/>
    <row r="10560" s="26" customFormat="1"/>
    <row r="10561" s="26" customFormat="1"/>
    <row r="10562" s="26" customFormat="1"/>
    <row r="10563" s="26" customFormat="1"/>
    <row r="10564" s="26" customFormat="1"/>
    <row r="10565" s="26" customFormat="1"/>
    <row r="10566" s="26" customFormat="1"/>
    <row r="10567" s="26" customFormat="1"/>
    <row r="10568" s="26" customFormat="1"/>
    <row r="10569" s="26" customFormat="1"/>
    <row r="10570" s="26" customFormat="1"/>
    <row r="10571" s="26" customFormat="1"/>
    <row r="10572" s="26" customFormat="1"/>
    <row r="10573" s="26" customFormat="1"/>
    <row r="10574" s="26" customFormat="1"/>
    <row r="10575" s="26" customFormat="1"/>
    <row r="10576" s="26" customFormat="1"/>
    <row r="10577" s="26" customFormat="1"/>
    <row r="10578" s="26" customFormat="1"/>
    <row r="10579" s="26" customFormat="1"/>
    <row r="10580" s="26" customFormat="1"/>
    <row r="10581" s="26" customFormat="1"/>
    <row r="10582" s="26" customFormat="1"/>
    <row r="10583" s="26" customFormat="1"/>
    <row r="10584" s="26" customFormat="1"/>
    <row r="10585" s="26" customFormat="1"/>
    <row r="10586" s="26" customFormat="1"/>
    <row r="10587" s="26" customFormat="1"/>
    <row r="10588" s="26" customFormat="1"/>
    <row r="10589" s="26" customFormat="1"/>
    <row r="10590" s="26" customFormat="1"/>
    <row r="10591" s="26" customFormat="1"/>
    <row r="10592" s="26" customFormat="1"/>
    <row r="10593" s="26" customFormat="1"/>
    <row r="10594" s="26" customFormat="1"/>
    <row r="10595" s="26" customFormat="1"/>
    <row r="10596" s="26" customFormat="1"/>
    <row r="10597" s="26" customFormat="1"/>
    <row r="10598" s="26" customFormat="1"/>
    <row r="10599" s="26" customFormat="1"/>
    <row r="10600" s="26" customFormat="1"/>
    <row r="10601" s="26" customFormat="1"/>
    <row r="10602" s="26" customFormat="1"/>
    <row r="10603" s="26" customFormat="1"/>
    <row r="10604" s="26" customFormat="1"/>
    <row r="10605" s="26" customFormat="1"/>
    <row r="10606" s="26" customFormat="1"/>
    <row r="10607" s="26" customFormat="1"/>
    <row r="10608" s="26" customFormat="1"/>
    <row r="10609" s="26" customFormat="1"/>
    <row r="10610" s="26" customFormat="1"/>
    <row r="10611" s="26" customFormat="1"/>
    <row r="10612" s="26" customFormat="1"/>
    <row r="10613" s="26" customFormat="1"/>
    <row r="10614" s="26" customFormat="1"/>
    <row r="10615" s="26" customFormat="1"/>
    <row r="10616" s="26" customFormat="1"/>
    <row r="10617" s="26" customFormat="1"/>
    <row r="10618" s="26" customFormat="1"/>
    <row r="10619" s="26" customFormat="1"/>
    <row r="10620" s="26" customFormat="1"/>
    <row r="10621" s="26" customFormat="1"/>
    <row r="10622" s="26" customFormat="1"/>
    <row r="10623" s="26" customFormat="1"/>
    <row r="10624" s="26" customFormat="1"/>
    <row r="10625" s="26" customFormat="1"/>
    <row r="10626" s="26" customFormat="1"/>
    <row r="10627" s="26" customFormat="1"/>
    <row r="10628" s="26" customFormat="1"/>
    <row r="10629" s="26" customFormat="1"/>
    <row r="10630" s="26" customFormat="1"/>
    <row r="10631" s="26" customFormat="1"/>
    <row r="10632" s="26" customFormat="1"/>
    <row r="10633" s="26" customFormat="1"/>
    <row r="10634" s="26" customFormat="1"/>
    <row r="10635" s="26" customFormat="1"/>
    <row r="10636" s="26" customFormat="1"/>
    <row r="10637" s="26" customFormat="1"/>
    <row r="10638" s="26" customFormat="1"/>
    <row r="10639" s="26" customFormat="1"/>
    <row r="10640" s="26" customFormat="1"/>
    <row r="10641" s="26" customFormat="1"/>
    <row r="10642" s="26" customFormat="1"/>
    <row r="10643" s="26" customFormat="1"/>
    <row r="10644" s="26" customFormat="1"/>
    <row r="10645" s="26" customFormat="1"/>
    <row r="10646" s="26" customFormat="1"/>
    <row r="10647" s="26" customFormat="1"/>
    <row r="10648" s="26" customFormat="1"/>
    <row r="10649" s="26" customFormat="1"/>
    <row r="10650" s="26" customFormat="1"/>
    <row r="10651" s="26" customFormat="1"/>
    <row r="10652" s="26" customFormat="1"/>
    <row r="10653" s="26" customFormat="1"/>
    <row r="10654" s="26" customFormat="1"/>
    <row r="10655" s="26" customFormat="1"/>
    <row r="10656" s="26" customFormat="1"/>
    <row r="10657" s="26" customFormat="1"/>
    <row r="10658" s="26" customFormat="1"/>
    <row r="10659" s="26" customFormat="1"/>
    <row r="10660" s="26" customFormat="1"/>
    <row r="10661" s="26" customFormat="1"/>
    <row r="10662" s="26" customFormat="1"/>
    <row r="10663" s="26" customFormat="1"/>
    <row r="10664" s="26" customFormat="1"/>
    <row r="10665" s="26" customFormat="1"/>
    <row r="10666" s="26" customFormat="1"/>
    <row r="10667" s="26" customFormat="1"/>
    <row r="10668" s="26" customFormat="1"/>
    <row r="10669" s="26" customFormat="1"/>
    <row r="10670" s="26" customFormat="1"/>
    <row r="10671" s="26" customFormat="1"/>
    <row r="10672" s="26" customFormat="1"/>
    <row r="10673" s="26" customFormat="1"/>
    <row r="10674" s="26" customFormat="1"/>
    <row r="10675" s="26" customFormat="1"/>
    <row r="10676" s="26" customFormat="1"/>
    <row r="10677" s="26" customFormat="1"/>
    <row r="10678" s="26" customFormat="1"/>
    <row r="10679" s="26" customFormat="1"/>
    <row r="10680" s="26" customFormat="1"/>
    <row r="10681" s="26" customFormat="1"/>
    <row r="10682" s="26" customFormat="1"/>
    <row r="10683" s="26" customFormat="1"/>
    <row r="10684" s="26" customFormat="1"/>
    <row r="10685" s="26" customFormat="1"/>
    <row r="10686" s="26" customFormat="1"/>
    <row r="10687" s="26" customFormat="1"/>
    <row r="10688" s="26" customFormat="1"/>
    <row r="10689" s="26" customFormat="1"/>
    <row r="10690" s="26" customFormat="1"/>
    <row r="10691" s="26" customFormat="1"/>
    <row r="10692" s="26" customFormat="1"/>
    <row r="10693" s="26" customFormat="1"/>
    <row r="10694" s="26" customFormat="1"/>
    <row r="10695" s="26" customFormat="1"/>
    <row r="10696" s="26" customFormat="1"/>
    <row r="10697" s="26" customFormat="1"/>
    <row r="10698" s="26" customFormat="1"/>
    <row r="10699" s="26" customFormat="1"/>
    <row r="10700" s="26" customFormat="1"/>
    <row r="10701" s="26" customFormat="1"/>
    <row r="10702" s="26" customFormat="1"/>
    <row r="10703" s="26" customFormat="1"/>
    <row r="10704" s="26" customFormat="1"/>
    <row r="10705" s="26" customFormat="1"/>
    <row r="10706" s="26" customFormat="1"/>
    <row r="10707" s="26" customFormat="1"/>
    <row r="10708" s="26" customFormat="1"/>
    <row r="10709" s="26" customFormat="1"/>
    <row r="10710" s="26" customFormat="1"/>
    <row r="10711" s="26" customFormat="1"/>
    <row r="10712" s="26" customFormat="1"/>
    <row r="10713" s="26" customFormat="1"/>
    <row r="10714" s="26" customFormat="1"/>
    <row r="10715" s="26" customFormat="1"/>
    <row r="10716" s="26" customFormat="1"/>
    <row r="10717" s="26" customFormat="1"/>
    <row r="10718" s="26" customFormat="1"/>
    <row r="10719" s="26" customFormat="1"/>
    <row r="10720" s="26" customFormat="1"/>
    <row r="10721" s="26" customFormat="1"/>
    <row r="10722" s="26" customFormat="1"/>
    <row r="10723" s="26" customFormat="1"/>
    <row r="10724" s="26" customFormat="1"/>
    <row r="10725" s="26" customFormat="1"/>
    <row r="10726" s="26" customFormat="1"/>
    <row r="10727" s="26" customFormat="1"/>
    <row r="10728" s="26" customFormat="1"/>
    <row r="10729" s="26" customFormat="1"/>
    <row r="10730" s="26" customFormat="1"/>
    <row r="10731" s="26" customFormat="1"/>
    <row r="10732" s="26" customFormat="1"/>
    <row r="10733" s="26" customFormat="1"/>
    <row r="10734" s="26" customFormat="1"/>
    <row r="10735" s="26" customFormat="1"/>
    <row r="10736" s="26" customFormat="1"/>
    <row r="10737" s="26" customFormat="1"/>
    <row r="10738" s="26" customFormat="1"/>
    <row r="10739" s="26" customFormat="1"/>
    <row r="10740" s="26" customFormat="1"/>
    <row r="10741" s="26" customFormat="1"/>
    <row r="10742" s="26" customFormat="1"/>
    <row r="10743" s="26" customFormat="1"/>
    <row r="10744" s="26" customFormat="1"/>
    <row r="10745" s="26" customFormat="1"/>
    <row r="10746" s="26" customFormat="1"/>
    <row r="10747" s="26" customFormat="1"/>
    <row r="10748" s="26" customFormat="1"/>
    <row r="10749" s="26" customFormat="1"/>
    <row r="10750" s="26" customFormat="1"/>
    <row r="10751" s="26" customFormat="1"/>
    <row r="10752" s="26" customFormat="1"/>
    <row r="10753" s="26" customFormat="1"/>
    <row r="10754" s="26" customFormat="1"/>
    <row r="10755" s="26" customFormat="1"/>
    <row r="10756" s="26" customFormat="1"/>
    <row r="10757" s="26" customFormat="1"/>
    <row r="10758" s="26" customFormat="1"/>
    <row r="10759" s="26" customFormat="1"/>
    <row r="10760" s="26" customFormat="1"/>
    <row r="10761" s="26" customFormat="1"/>
    <row r="10762" s="26" customFormat="1"/>
    <row r="10763" s="26" customFormat="1"/>
    <row r="10764" s="26" customFormat="1"/>
    <row r="10765" s="26" customFormat="1"/>
    <row r="10766" s="26" customFormat="1"/>
    <row r="10767" s="26" customFormat="1"/>
    <row r="10768" s="26" customFormat="1"/>
    <row r="10769" s="26" customFormat="1"/>
    <row r="10770" s="26" customFormat="1"/>
    <row r="10771" s="26" customFormat="1"/>
    <row r="10772" s="26" customFormat="1"/>
    <row r="10773" s="26" customFormat="1"/>
    <row r="10774" s="26" customFormat="1"/>
    <row r="10775" s="26" customFormat="1"/>
    <row r="10776" s="26" customFormat="1"/>
    <row r="10777" s="26" customFormat="1"/>
    <row r="10778" s="26" customFormat="1"/>
    <row r="10779" s="26" customFormat="1"/>
    <row r="10780" s="26" customFormat="1"/>
    <row r="10781" s="26" customFormat="1"/>
    <row r="10782" s="26" customFormat="1"/>
    <row r="10783" s="26" customFormat="1"/>
    <row r="10784" s="26" customFormat="1"/>
    <row r="10785" s="26" customFormat="1"/>
    <row r="10786" s="26" customFormat="1"/>
    <row r="10787" s="26" customFormat="1"/>
    <row r="10788" s="26" customFormat="1"/>
    <row r="10789" s="26" customFormat="1"/>
    <row r="10790" s="26" customFormat="1"/>
    <row r="10791" s="26" customFormat="1"/>
    <row r="10792" s="26" customFormat="1"/>
    <row r="10793" s="26" customFormat="1"/>
    <row r="10794" s="26" customFormat="1"/>
    <row r="10795" s="26" customFormat="1"/>
    <row r="10796" s="26" customFormat="1"/>
    <row r="10797" s="26" customFormat="1"/>
    <row r="10798" s="26" customFormat="1"/>
    <row r="10799" s="26" customFormat="1"/>
    <row r="10800" s="26" customFormat="1"/>
    <row r="10801" s="26" customFormat="1"/>
    <row r="10802" s="26" customFormat="1"/>
    <row r="10803" s="26" customFormat="1"/>
    <row r="10804" s="26" customFormat="1"/>
    <row r="10805" s="26" customFormat="1"/>
    <row r="10806" s="26" customFormat="1"/>
    <row r="10807" s="26" customFormat="1"/>
    <row r="10808" s="26" customFormat="1"/>
    <row r="10809" s="26" customFormat="1"/>
    <row r="10810" s="26" customFormat="1"/>
    <row r="10811" s="26" customFormat="1"/>
    <row r="10812" s="26" customFormat="1"/>
    <row r="10813" s="26" customFormat="1"/>
    <row r="10814" s="26" customFormat="1"/>
    <row r="10815" s="26" customFormat="1"/>
    <row r="10816" s="26" customFormat="1"/>
    <row r="10817" s="26" customFormat="1"/>
    <row r="10818" s="26" customFormat="1"/>
    <row r="10819" s="26" customFormat="1"/>
    <row r="10820" s="26" customFormat="1"/>
    <row r="10821" s="26" customFormat="1"/>
    <row r="10822" s="26" customFormat="1"/>
    <row r="10823" s="26" customFormat="1"/>
    <row r="10824" s="26" customFormat="1"/>
    <row r="10825" s="26" customFormat="1"/>
    <row r="10826" s="26" customFormat="1"/>
    <row r="10827" s="26" customFormat="1"/>
    <row r="10828" s="26" customFormat="1"/>
    <row r="10829" s="26" customFormat="1"/>
    <row r="10830" s="26" customFormat="1"/>
    <row r="10831" s="26" customFormat="1"/>
    <row r="10832" s="26" customFormat="1"/>
    <row r="10833" s="26" customFormat="1"/>
    <row r="10834" s="26" customFormat="1"/>
    <row r="10835" s="26" customFormat="1"/>
    <row r="10836" s="26" customFormat="1"/>
    <row r="10837" s="26" customFormat="1"/>
    <row r="10838" s="26" customFormat="1"/>
    <row r="10839" s="26" customFormat="1"/>
    <row r="10840" s="26" customFormat="1"/>
    <row r="10841" s="26" customFormat="1"/>
    <row r="10842" s="26" customFormat="1"/>
    <row r="10843" s="26" customFormat="1"/>
    <row r="10844" s="26" customFormat="1"/>
    <row r="10845" s="26" customFormat="1"/>
    <row r="10846" s="26" customFormat="1"/>
    <row r="10847" s="26" customFormat="1"/>
    <row r="10848" s="26" customFormat="1"/>
    <row r="10849" s="26" customFormat="1"/>
    <row r="10850" s="26" customFormat="1"/>
    <row r="10851" s="26" customFormat="1"/>
    <row r="10852" s="26" customFormat="1"/>
    <row r="10853" s="26" customFormat="1"/>
    <row r="10854" s="26" customFormat="1"/>
    <row r="10855" s="26" customFormat="1"/>
    <row r="10856" s="26" customFormat="1"/>
    <row r="10857" s="26" customFormat="1"/>
    <row r="10858" s="26" customFormat="1"/>
    <row r="10859" s="26" customFormat="1"/>
    <row r="10860" s="26" customFormat="1"/>
    <row r="10861" s="26" customFormat="1"/>
    <row r="10862" s="26" customFormat="1"/>
    <row r="10863" s="26" customFormat="1"/>
    <row r="10864" s="26" customFormat="1"/>
    <row r="10865" s="26" customFormat="1"/>
    <row r="10866" s="26" customFormat="1"/>
    <row r="10867" s="26" customFormat="1"/>
    <row r="10868" s="26" customFormat="1"/>
    <row r="10869" s="26" customFormat="1"/>
    <row r="10870" s="26" customFormat="1"/>
    <row r="10871" s="26" customFormat="1"/>
    <row r="10872" s="26" customFormat="1"/>
    <row r="10873" s="26" customFormat="1"/>
    <row r="10874" s="26" customFormat="1"/>
    <row r="10875" s="26" customFormat="1"/>
    <row r="10876" s="26" customFormat="1"/>
    <row r="10877" s="26" customFormat="1"/>
    <row r="10878" s="26" customFormat="1"/>
    <row r="10879" s="26" customFormat="1"/>
    <row r="10880" s="26" customFormat="1"/>
    <row r="10881" s="26" customFormat="1"/>
    <row r="10882" s="26" customFormat="1"/>
    <row r="10883" s="26" customFormat="1"/>
    <row r="10884" s="26" customFormat="1"/>
    <row r="10885" s="26" customFormat="1"/>
    <row r="10886" s="26" customFormat="1"/>
    <row r="10887" s="26" customFormat="1"/>
    <row r="10888" s="26" customFormat="1"/>
    <row r="10889" s="26" customFormat="1"/>
    <row r="10890" s="26" customFormat="1"/>
    <row r="10891" s="26" customFormat="1"/>
    <row r="10892" s="26" customFormat="1"/>
    <row r="10893" s="26" customFormat="1"/>
    <row r="10894" s="26" customFormat="1"/>
    <row r="10895" s="26" customFormat="1"/>
    <row r="10896" s="26" customFormat="1"/>
    <row r="10897" s="26" customFormat="1"/>
    <row r="10898" s="26" customFormat="1"/>
    <row r="10899" s="26" customFormat="1"/>
    <row r="10900" s="26" customFormat="1"/>
    <row r="10901" s="26" customFormat="1"/>
    <row r="10902" s="26" customFormat="1"/>
    <row r="10903" s="26" customFormat="1"/>
    <row r="10904" s="26" customFormat="1"/>
    <row r="10905" s="26" customFormat="1"/>
    <row r="10906" s="26" customFormat="1"/>
    <row r="10907" s="26" customFormat="1"/>
    <row r="10908" s="26" customFormat="1"/>
    <row r="10909" s="26" customFormat="1"/>
    <row r="10910" s="26" customFormat="1"/>
    <row r="10911" s="26" customFormat="1"/>
    <row r="10912" s="26" customFormat="1"/>
    <row r="10913" s="26" customFormat="1"/>
    <row r="10914" s="26" customFormat="1"/>
    <row r="10915" s="26" customFormat="1"/>
    <row r="10916" s="26" customFormat="1"/>
    <row r="10917" s="26" customFormat="1"/>
    <row r="10918" s="26" customFormat="1"/>
    <row r="10919" s="26" customFormat="1"/>
    <row r="10920" s="26" customFormat="1"/>
    <row r="10921" s="26" customFormat="1"/>
    <row r="10922" s="26" customFormat="1"/>
    <row r="10923" s="26" customFormat="1"/>
    <row r="10924" s="26" customFormat="1"/>
    <row r="10925" s="26" customFormat="1"/>
    <row r="10926" s="26" customFormat="1"/>
    <row r="10927" s="26" customFormat="1"/>
    <row r="10928" s="26" customFormat="1"/>
    <row r="10929" s="26" customFormat="1"/>
    <row r="10930" s="26" customFormat="1"/>
    <row r="10931" s="26" customFormat="1"/>
    <row r="10932" s="26" customFormat="1"/>
    <row r="10933" s="26" customFormat="1"/>
    <row r="10934" s="26" customFormat="1"/>
    <row r="10935" s="26" customFormat="1"/>
    <row r="10936" s="26" customFormat="1"/>
    <row r="10937" s="26" customFormat="1"/>
    <row r="10938" s="26" customFormat="1"/>
    <row r="10939" s="26" customFormat="1"/>
    <row r="10940" s="26" customFormat="1"/>
    <row r="10941" s="26" customFormat="1"/>
    <row r="10942" s="26" customFormat="1"/>
    <row r="10943" s="26" customFormat="1"/>
    <row r="10944" s="26" customFormat="1"/>
    <row r="10945" s="26" customFormat="1"/>
    <row r="10946" s="26" customFormat="1"/>
    <row r="10947" s="26" customFormat="1"/>
    <row r="10948" s="26" customFormat="1"/>
    <row r="10949" s="26" customFormat="1"/>
    <row r="10950" s="26" customFormat="1"/>
    <row r="10951" s="26" customFormat="1"/>
    <row r="10952" s="26" customFormat="1"/>
    <row r="10953" s="26" customFormat="1"/>
    <row r="10954" s="26" customFormat="1"/>
    <row r="10955" s="26" customFormat="1"/>
    <row r="10956" s="26" customFormat="1"/>
    <row r="10957" s="26" customFormat="1"/>
    <row r="10958" s="26" customFormat="1"/>
    <row r="10959" s="26" customFormat="1"/>
    <row r="10960" s="26" customFormat="1"/>
    <row r="10961" s="26" customFormat="1"/>
    <row r="10962" s="26" customFormat="1"/>
    <row r="10963" s="26" customFormat="1"/>
    <row r="10964" s="26" customFormat="1"/>
    <row r="10965" s="26" customFormat="1"/>
    <row r="10966" s="26" customFormat="1"/>
    <row r="10967" s="26" customFormat="1"/>
    <row r="10968" s="26" customFormat="1"/>
    <row r="10969" s="26" customFormat="1"/>
    <row r="10970" s="26" customFormat="1"/>
    <row r="10971" s="26" customFormat="1"/>
    <row r="10972" s="26" customFormat="1"/>
    <row r="10973" s="26" customFormat="1"/>
    <row r="10974" s="26" customFormat="1"/>
    <row r="10975" s="26" customFormat="1"/>
    <row r="10976" s="26" customFormat="1"/>
    <row r="10977" s="26" customFormat="1"/>
    <row r="10978" s="26" customFormat="1"/>
    <row r="10979" s="26" customFormat="1"/>
    <row r="10980" s="26" customFormat="1"/>
    <row r="10981" s="26" customFormat="1"/>
    <row r="10982" s="26" customFormat="1"/>
    <row r="10983" s="26" customFormat="1"/>
    <row r="10984" s="26" customFormat="1"/>
    <row r="10985" s="26" customFormat="1"/>
    <row r="10986" s="26" customFormat="1"/>
    <row r="10987" s="26" customFormat="1"/>
    <row r="10988" s="26" customFormat="1"/>
    <row r="10989" s="26" customFormat="1"/>
    <row r="10990" s="26" customFormat="1"/>
    <row r="10991" s="26" customFormat="1"/>
    <row r="10992" s="26" customFormat="1"/>
    <row r="10993" s="26" customFormat="1"/>
    <row r="10994" s="26" customFormat="1"/>
    <row r="10995" s="26" customFormat="1"/>
    <row r="10996" s="26" customFormat="1"/>
    <row r="10997" s="26" customFormat="1"/>
    <row r="10998" s="26" customFormat="1"/>
    <row r="10999" s="26" customFormat="1"/>
    <row r="11000" s="26" customFormat="1"/>
    <row r="11001" s="26" customFormat="1"/>
    <row r="11002" s="26" customFormat="1"/>
    <row r="11003" s="26" customFormat="1"/>
    <row r="11004" s="26" customFormat="1"/>
    <row r="11005" s="26" customFormat="1"/>
    <row r="11006" s="26" customFormat="1"/>
    <row r="11007" s="26" customFormat="1"/>
    <row r="11008" s="26" customFormat="1"/>
    <row r="11009" s="26" customFormat="1"/>
    <row r="11010" s="26" customFormat="1"/>
    <row r="11011" s="26" customFormat="1"/>
    <row r="11012" s="26" customFormat="1"/>
    <row r="11013" s="26" customFormat="1"/>
    <row r="11014" s="26" customFormat="1"/>
    <row r="11015" s="26" customFormat="1"/>
    <row r="11016" s="26" customFormat="1"/>
    <row r="11017" s="26" customFormat="1"/>
    <row r="11018" s="26" customFormat="1"/>
    <row r="11019" s="26" customFormat="1"/>
    <row r="11020" s="26" customFormat="1"/>
    <row r="11021" s="26" customFormat="1"/>
    <row r="11022" s="26" customFormat="1"/>
    <row r="11023" s="26" customFormat="1"/>
    <row r="11024" s="26" customFormat="1"/>
    <row r="11025" s="26" customFormat="1"/>
    <row r="11026" s="26" customFormat="1"/>
    <row r="11027" s="26" customFormat="1"/>
    <row r="11028" s="26" customFormat="1"/>
    <row r="11029" s="26" customFormat="1"/>
    <row r="11030" s="26" customFormat="1"/>
    <row r="11031" s="26" customFormat="1"/>
    <row r="11032" s="26" customFormat="1"/>
    <row r="11033" s="26" customFormat="1"/>
    <row r="11034" s="26" customFormat="1"/>
    <row r="11035" s="26" customFormat="1"/>
    <row r="11036" s="26" customFormat="1"/>
    <row r="11037" s="26" customFormat="1"/>
    <row r="11038" s="26" customFormat="1"/>
    <row r="11039" s="26" customFormat="1"/>
    <row r="11040" s="26" customFormat="1"/>
    <row r="11041" s="26" customFormat="1"/>
    <row r="11042" s="26" customFormat="1"/>
    <row r="11043" s="26" customFormat="1"/>
    <row r="11044" s="26" customFormat="1"/>
    <row r="11045" s="26" customFormat="1"/>
    <row r="11046" s="26" customFormat="1"/>
    <row r="11047" s="26" customFormat="1"/>
    <row r="11048" s="26" customFormat="1"/>
    <row r="11049" s="26" customFormat="1"/>
    <row r="11050" s="26" customFormat="1"/>
    <row r="11051" s="26" customFormat="1"/>
    <row r="11052" s="26" customFormat="1"/>
    <row r="11053" s="26" customFormat="1"/>
    <row r="11054" s="26" customFormat="1"/>
    <row r="11055" s="26" customFormat="1"/>
    <row r="11056" s="26" customFormat="1"/>
    <row r="11057" s="26" customFormat="1"/>
    <row r="11058" s="26" customFormat="1"/>
    <row r="11059" s="26" customFormat="1"/>
    <row r="11060" s="26" customFormat="1"/>
    <row r="11061" s="26" customFormat="1"/>
    <row r="11062" s="26" customFormat="1"/>
    <row r="11063" s="26" customFormat="1"/>
    <row r="11064" s="26" customFormat="1"/>
    <row r="11065" s="26" customFormat="1"/>
    <row r="11066" s="26" customFormat="1"/>
    <row r="11067" s="26" customFormat="1"/>
    <row r="11068" s="26" customFormat="1"/>
    <row r="11069" s="26" customFormat="1"/>
    <row r="11070" s="26" customFormat="1"/>
    <row r="11071" s="26" customFormat="1"/>
    <row r="11072" s="26" customFormat="1"/>
    <row r="11073" s="26" customFormat="1"/>
    <row r="11074" s="26" customFormat="1"/>
    <row r="11075" s="26" customFormat="1"/>
    <row r="11076" s="26" customFormat="1"/>
    <row r="11077" s="26" customFormat="1"/>
    <row r="11078" s="26" customFormat="1"/>
    <row r="11079" s="26" customFormat="1"/>
    <row r="11080" s="26" customFormat="1"/>
    <row r="11081" s="26" customFormat="1"/>
    <row r="11082" s="26" customFormat="1"/>
    <row r="11083" s="26" customFormat="1"/>
    <row r="11084" s="26" customFormat="1"/>
    <row r="11085" s="26" customFormat="1"/>
    <row r="11086" s="26" customFormat="1"/>
    <row r="11087" s="26" customFormat="1"/>
    <row r="11088" s="26" customFormat="1"/>
    <row r="11089" s="26" customFormat="1"/>
    <row r="11090" s="26" customFormat="1"/>
    <row r="11091" s="26" customFormat="1"/>
    <row r="11092" s="26" customFormat="1"/>
    <row r="11093" s="26" customFormat="1"/>
    <row r="11094" s="26" customFormat="1"/>
    <row r="11095" s="26" customFormat="1"/>
    <row r="11096" s="26" customFormat="1"/>
    <row r="11097" s="26" customFormat="1"/>
    <row r="11098" s="26" customFormat="1"/>
    <row r="11099" s="26" customFormat="1"/>
    <row r="11100" s="26" customFormat="1"/>
    <row r="11101" s="26" customFormat="1"/>
    <row r="11102" s="26" customFormat="1"/>
    <row r="11103" s="26" customFormat="1"/>
    <row r="11104" s="26" customFormat="1"/>
    <row r="11105" s="26" customFormat="1"/>
    <row r="11106" s="26" customFormat="1"/>
    <row r="11107" s="26" customFormat="1"/>
    <row r="11108" s="26" customFormat="1"/>
    <row r="11109" s="26" customFormat="1"/>
    <row r="11110" s="26" customFormat="1"/>
    <row r="11111" s="26" customFormat="1"/>
    <row r="11112" s="26" customFormat="1"/>
    <row r="11113" s="26" customFormat="1"/>
    <row r="11114" s="26" customFormat="1"/>
    <row r="11115" s="26" customFormat="1"/>
    <row r="11116" s="26" customFormat="1"/>
    <row r="11117" s="26" customFormat="1"/>
    <row r="11118" s="26" customFormat="1"/>
    <row r="11119" s="26" customFormat="1"/>
    <row r="11120" s="26" customFormat="1"/>
    <row r="11121" s="26" customFormat="1"/>
    <row r="11122" s="26" customFormat="1"/>
    <row r="11123" s="26" customFormat="1"/>
    <row r="11124" s="26" customFormat="1"/>
    <row r="11125" s="26" customFormat="1"/>
    <row r="11126" s="26" customFormat="1"/>
    <row r="11127" s="26" customFormat="1"/>
    <row r="11128" s="26" customFormat="1"/>
    <row r="11129" s="26" customFormat="1"/>
    <row r="11130" s="26" customFormat="1"/>
    <row r="11131" s="26" customFormat="1"/>
    <row r="11132" s="26" customFormat="1"/>
    <row r="11133" s="26" customFormat="1"/>
    <row r="11134" s="26" customFormat="1"/>
    <row r="11135" s="26" customFormat="1"/>
    <row r="11136" s="26" customFormat="1"/>
    <row r="11137" s="26" customFormat="1"/>
    <row r="11138" s="26" customFormat="1"/>
    <row r="11139" s="26" customFormat="1"/>
    <row r="11140" s="26" customFormat="1"/>
    <row r="11141" s="26" customFormat="1"/>
    <row r="11142" s="26" customFormat="1"/>
    <row r="11143" s="26" customFormat="1"/>
    <row r="11144" s="26" customFormat="1"/>
    <row r="11145" s="26" customFormat="1"/>
    <row r="11146" s="26" customFormat="1"/>
    <row r="11147" s="26" customFormat="1"/>
    <row r="11148" s="26" customFormat="1"/>
    <row r="11149" s="26" customFormat="1"/>
    <row r="11150" s="26" customFormat="1"/>
    <row r="11151" s="26" customFormat="1"/>
    <row r="11152" s="26" customFormat="1"/>
    <row r="11153" s="26" customFormat="1"/>
    <row r="11154" s="26" customFormat="1"/>
    <row r="11155" s="26" customFormat="1"/>
    <row r="11156" s="26" customFormat="1"/>
    <row r="11157" s="26" customFormat="1"/>
    <row r="11158" s="26" customFormat="1"/>
    <row r="11159" s="26" customFormat="1"/>
    <row r="11160" s="26" customFormat="1"/>
    <row r="11161" s="26" customFormat="1"/>
    <row r="11162" s="26" customFormat="1"/>
    <row r="11163" s="26" customFormat="1"/>
    <row r="11164" s="26" customFormat="1"/>
    <row r="11165" s="26" customFormat="1"/>
    <row r="11166" s="26" customFormat="1"/>
    <row r="11167" s="26" customFormat="1"/>
    <row r="11168" s="26" customFormat="1"/>
    <row r="11169" s="26" customFormat="1"/>
    <row r="11170" s="26" customFormat="1"/>
    <row r="11171" s="26" customFormat="1"/>
    <row r="11172" s="26" customFormat="1"/>
    <row r="11173" s="26" customFormat="1"/>
    <row r="11174" s="26" customFormat="1"/>
    <row r="11175" s="26" customFormat="1"/>
    <row r="11176" s="26" customFormat="1"/>
    <row r="11177" s="26" customFormat="1"/>
    <row r="11178" s="26" customFormat="1"/>
    <row r="11179" s="26" customFormat="1"/>
    <row r="11180" s="26" customFormat="1"/>
    <row r="11181" s="26" customFormat="1"/>
    <row r="11182" s="26" customFormat="1"/>
    <row r="11183" s="26" customFormat="1"/>
    <row r="11184" s="26" customFormat="1"/>
    <row r="11185" s="26" customFormat="1"/>
    <row r="11186" s="26" customFormat="1"/>
    <row r="11187" s="26" customFormat="1"/>
    <row r="11188" s="26" customFormat="1"/>
    <row r="11189" s="26" customFormat="1"/>
    <row r="11190" s="26" customFormat="1"/>
    <row r="11191" s="26" customFormat="1"/>
    <row r="11192" s="26" customFormat="1"/>
    <row r="11193" s="26" customFormat="1"/>
    <row r="11194" s="26" customFormat="1"/>
    <row r="11195" s="26" customFormat="1"/>
    <row r="11196" s="26" customFormat="1"/>
    <row r="11197" s="26" customFormat="1"/>
    <row r="11198" s="26" customFormat="1"/>
    <row r="11199" s="26" customFormat="1"/>
    <row r="11200" s="26" customFormat="1"/>
    <row r="11201" s="26" customFormat="1"/>
    <row r="11202" s="26" customFormat="1"/>
    <row r="11203" s="26" customFormat="1"/>
    <row r="11204" s="26" customFormat="1"/>
    <row r="11205" s="26" customFormat="1"/>
    <row r="11206" s="26" customFormat="1"/>
    <row r="11207" s="26" customFormat="1"/>
    <row r="11208" s="26" customFormat="1"/>
    <row r="11209" s="26" customFormat="1"/>
    <row r="11210" s="26" customFormat="1"/>
    <row r="11211" s="26" customFormat="1"/>
    <row r="11212" s="26" customFormat="1"/>
    <row r="11213" s="26" customFormat="1"/>
    <row r="11214" s="26" customFormat="1"/>
    <row r="11215" s="26" customFormat="1"/>
    <row r="11216" s="26" customFormat="1"/>
    <row r="11217" s="26" customFormat="1"/>
    <row r="11218" s="26" customFormat="1"/>
    <row r="11219" s="26" customFormat="1"/>
    <row r="11220" s="26" customFormat="1"/>
    <row r="11221" s="26" customFormat="1"/>
    <row r="11222" s="26" customFormat="1"/>
    <row r="11223" s="26" customFormat="1"/>
    <row r="11224" s="26" customFormat="1"/>
    <row r="11225" s="26" customFormat="1"/>
    <row r="11226" s="26" customFormat="1"/>
    <row r="11227" s="26" customFormat="1"/>
    <row r="11228" s="26" customFormat="1"/>
    <row r="11229" s="26" customFormat="1"/>
    <row r="11230" s="26" customFormat="1"/>
    <row r="11231" s="26" customFormat="1"/>
    <row r="11232" s="26" customFormat="1"/>
    <row r="11233" s="26" customFormat="1"/>
    <row r="11234" s="26" customFormat="1"/>
    <row r="11235" s="26" customFormat="1"/>
    <row r="11236" s="26" customFormat="1"/>
    <row r="11237" s="26" customFormat="1"/>
    <row r="11238" s="26" customFormat="1"/>
    <row r="11239" s="26" customFormat="1"/>
    <row r="11240" s="26" customFormat="1"/>
    <row r="11241" s="26" customFormat="1"/>
    <row r="11242" s="26" customFormat="1"/>
    <row r="11243" s="26" customFormat="1"/>
    <row r="11244" s="26" customFormat="1"/>
    <row r="11245" s="26" customFormat="1"/>
    <row r="11246" s="26" customFormat="1"/>
    <row r="11247" s="26" customFormat="1"/>
    <row r="11248" s="26" customFormat="1"/>
    <row r="11249" s="26" customFormat="1"/>
    <row r="11250" s="26" customFormat="1"/>
    <row r="11251" s="26" customFormat="1"/>
    <row r="11252" s="26" customFormat="1"/>
    <row r="11253" s="26" customFormat="1"/>
    <row r="11254" s="26" customFormat="1"/>
    <row r="11255" s="26" customFormat="1"/>
    <row r="11256" s="26" customFormat="1"/>
    <row r="11257" s="26" customFormat="1"/>
    <row r="11258" s="26" customFormat="1"/>
    <row r="11259" s="26" customFormat="1"/>
    <row r="11260" s="26" customFormat="1"/>
    <row r="11261" s="26" customFormat="1"/>
    <row r="11262" s="26" customFormat="1"/>
    <row r="11263" s="26" customFormat="1"/>
    <row r="11264" s="26" customFormat="1"/>
    <row r="11265" s="26" customFormat="1"/>
    <row r="11266" s="26" customFormat="1"/>
    <row r="11267" s="26" customFormat="1"/>
    <row r="11268" s="26" customFormat="1"/>
    <row r="11269" s="26" customFormat="1"/>
    <row r="11270" s="26" customFormat="1"/>
    <row r="11271" s="26" customFormat="1"/>
    <row r="11272" s="26" customFormat="1"/>
    <row r="11273" s="26" customFormat="1"/>
    <row r="11274" s="26" customFormat="1"/>
    <row r="11275" s="26" customFormat="1"/>
    <row r="11276" s="26" customFormat="1"/>
    <row r="11277" s="26" customFormat="1"/>
    <row r="11278" s="26" customFormat="1"/>
    <row r="11279" s="26" customFormat="1"/>
    <row r="11280" s="26" customFormat="1"/>
    <row r="11281" s="26" customFormat="1"/>
    <row r="11282" s="26" customFormat="1"/>
    <row r="11283" s="26" customFormat="1"/>
    <row r="11284" s="26" customFormat="1"/>
    <row r="11285" s="26" customFormat="1"/>
    <row r="11286" s="26" customFormat="1"/>
    <row r="11287" s="26" customFormat="1"/>
    <row r="11288" s="26" customFormat="1"/>
    <row r="11289" s="26" customFormat="1"/>
    <row r="11290" s="26" customFormat="1"/>
    <row r="11291" s="26" customFormat="1"/>
    <row r="11292" s="26" customFormat="1"/>
    <row r="11293" s="26" customFormat="1"/>
    <row r="11294" s="26" customFormat="1"/>
    <row r="11295" s="26" customFormat="1"/>
    <row r="11296" s="26" customFormat="1"/>
    <row r="11297" s="26" customFormat="1"/>
    <row r="11298" s="26" customFormat="1"/>
    <row r="11299" s="26" customFormat="1"/>
    <row r="11300" s="26" customFormat="1"/>
    <row r="11301" s="26" customFormat="1"/>
    <row r="11302" s="26" customFormat="1"/>
    <row r="11303" s="26" customFormat="1"/>
    <row r="11304" s="26" customFormat="1"/>
    <row r="11305" s="26" customFormat="1"/>
    <row r="11306" s="26" customFormat="1"/>
    <row r="11307" s="26" customFormat="1"/>
    <row r="11308" s="26" customFormat="1"/>
    <row r="11309" s="26" customFormat="1"/>
    <row r="11310" s="26" customFormat="1"/>
    <row r="11311" s="26" customFormat="1"/>
    <row r="11312" s="26" customFormat="1"/>
    <row r="11313" s="26" customFormat="1"/>
    <row r="11314" s="26" customFormat="1"/>
    <row r="11315" s="26" customFormat="1"/>
    <row r="11316" s="26" customFormat="1"/>
    <row r="11317" s="26" customFormat="1"/>
    <row r="11318" s="26" customFormat="1"/>
    <row r="11319" s="26" customFormat="1"/>
    <row r="11320" s="26" customFormat="1"/>
    <row r="11321" s="26" customFormat="1"/>
    <row r="11322" s="26" customFormat="1"/>
    <row r="11323" s="26" customFormat="1"/>
    <row r="11324" s="26" customFormat="1"/>
    <row r="11325" s="26" customFormat="1"/>
    <row r="11326" s="26" customFormat="1"/>
    <row r="11327" s="26" customFormat="1"/>
    <row r="11328" s="26" customFormat="1"/>
    <row r="11329" s="26" customFormat="1"/>
    <row r="11330" s="26" customFormat="1"/>
    <row r="11331" s="26" customFormat="1"/>
    <row r="11332" s="26" customFormat="1"/>
    <row r="11333" s="26" customFormat="1"/>
    <row r="11334" s="26" customFormat="1"/>
    <row r="11335" s="26" customFormat="1"/>
    <row r="11336" s="26" customFormat="1"/>
    <row r="11337" s="26" customFormat="1"/>
    <row r="11338" s="26" customFormat="1"/>
    <row r="11339" s="26" customFormat="1"/>
    <row r="11340" s="26" customFormat="1"/>
    <row r="11341" s="26" customFormat="1"/>
    <row r="11342" s="26" customFormat="1"/>
    <row r="11343" s="26" customFormat="1"/>
    <row r="11344" s="26" customFormat="1"/>
    <row r="11345" s="26" customFormat="1"/>
    <row r="11346" s="26" customFormat="1"/>
    <row r="11347" s="26" customFormat="1"/>
    <row r="11348" s="26" customFormat="1"/>
    <row r="11349" s="26" customFormat="1"/>
    <row r="11350" s="26" customFormat="1"/>
    <row r="11351" s="26" customFormat="1"/>
    <row r="11352" s="26" customFormat="1"/>
    <row r="11353" s="26" customFormat="1"/>
    <row r="11354" s="26" customFormat="1"/>
    <row r="11355" s="26" customFormat="1"/>
    <row r="11356" s="26" customFormat="1"/>
    <row r="11357" s="26" customFormat="1"/>
    <row r="11358" s="26" customFormat="1"/>
    <row r="11359" s="26" customFormat="1"/>
    <row r="11360" s="26" customFormat="1"/>
    <row r="11361" s="26" customFormat="1"/>
    <row r="11362" s="26" customFormat="1"/>
    <row r="11363" s="26" customFormat="1"/>
    <row r="11364" s="26" customFormat="1"/>
    <row r="11365" s="26" customFormat="1"/>
    <row r="11366" s="26" customFormat="1"/>
    <row r="11367" s="26" customFormat="1"/>
    <row r="11368" s="26" customFormat="1"/>
    <row r="11369" s="26" customFormat="1"/>
    <row r="11370" s="26" customFormat="1"/>
    <row r="11371" s="26" customFormat="1"/>
    <row r="11372" s="26" customFormat="1"/>
    <row r="11373" s="26" customFormat="1"/>
    <row r="11374" s="26" customFormat="1"/>
    <row r="11375" s="26" customFormat="1"/>
    <row r="11376" s="26" customFormat="1"/>
    <row r="11377" s="26" customFormat="1"/>
    <row r="11378" s="26" customFormat="1"/>
    <row r="11379" s="26" customFormat="1"/>
    <row r="11380" s="26" customFormat="1"/>
    <row r="11381" s="26" customFormat="1"/>
    <row r="11382" s="26" customFormat="1"/>
    <row r="11383" s="26" customFormat="1"/>
    <row r="11384" s="26" customFormat="1"/>
    <row r="11385" s="26" customFormat="1"/>
    <row r="11386" s="26" customFormat="1"/>
    <row r="11387" s="26" customFormat="1"/>
    <row r="11388" s="26" customFormat="1"/>
    <row r="11389" s="26" customFormat="1"/>
    <row r="11390" s="26" customFormat="1"/>
    <row r="11391" s="26" customFormat="1"/>
    <row r="11392" s="26" customFormat="1"/>
    <row r="11393" s="26" customFormat="1"/>
    <row r="11394" s="26" customFormat="1"/>
    <row r="11395" s="26" customFormat="1"/>
    <row r="11396" s="26" customFormat="1"/>
    <row r="11397" s="26" customFormat="1"/>
    <row r="11398" s="26" customFormat="1"/>
    <row r="11399" s="26" customFormat="1"/>
    <row r="11400" s="26" customFormat="1"/>
    <row r="11401" s="26" customFormat="1"/>
    <row r="11402" s="26" customFormat="1"/>
    <row r="11403" s="26" customFormat="1"/>
    <row r="11404" s="26" customFormat="1"/>
    <row r="11405" s="26" customFormat="1"/>
    <row r="11406" s="26" customFormat="1"/>
    <row r="11407" s="26" customFormat="1"/>
    <row r="11408" s="26" customFormat="1"/>
    <row r="11409" s="26" customFormat="1"/>
    <row r="11410" s="26" customFormat="1"/>
    <row r="11411" s="26" customFormat="1"/>
    <row r="11412" s="26" customFormat="1"/>
    <row r="11413" s="26" customFormat="1"/>
    <row r="11414" s="26" customFormat="1"/>
    <row r="11415" s="26" customFormat="1"/>
    <row r="11416" s="26" customFormat="1"/>
    <row r="11417" s="26" customFormat="1"/>
    <row r="11418" s="26" customFormat="1"/>
    <row r="11419" s="26" customFormat="1"/>
    <row r="11420" s="26" customFormat="1"/>
    <row r="11421" s="26" customFormat="1"/>
    <row r="11422" s="26" customFormat="1"/>
    <row r="11423" s="26" customFormat="1"/>
    <row r="11424" s="26" customFormat="1"/>
    <row r="11425" s="26" customFormat="1"/>
    <row r="11426" s="26" customFormat="1"/>
    <row r="11427" s="26" customFormat="1"/>
    <row r="11428" s="26" customFormat="1"/>
    <row r="11429" s="26" customFormat="1"/>
    <row r="11430" s="26" customFormat="1"/>
    <row r="11431" s="26" customFormat="1"/>
    <row r="11432" s="26" customFormat="1"/>
    <row r="11433" s="26" customFormat="1"/>
    <row r="11434" s="26" customFormat="1"/>
    <row r="11435" s="26" customFormat="1"/>
    <row r="11436" s="26" customFormat="1"/>
    <row r="11437" s="26" customFormat="1"/>
    <row r="11438" s="26" customFormat="1"/>
    <row r="11439" s="26" customFormat="1"/>
    <row r="11440" s="26" customFormat="1"/>
    <row r="11441" s="26" customFormat="1"/>
    <row r="11442" s="26" customFormat="1"/>
    <row r="11443" s="26" customFormat="1"/>
    <row r="11444" s="26" customFormat="1"/>
    <row r="11445" s="26" customFormat="1"/>
    <row r="11446" s="26" customFormat="1"/>
    <row r="11447" s="26" customFormat="1"/>
    <row r="11448" s="26" customFormat="1"/>
    <row r="11449" s="26" customFormat="1"/>
    <row r="11450" s="26" customFormat="1"/>
    <row r="11451" s="26" customFormat="1"/>
    <row r="11452" s="26" customFormat="1"/>
    <row r="11453" s="26" customFormat="1"/>
    <row r="11454" s="26" customFormat="1"/>
    <row r="11455" s="26" customFormat="1"/>
    <row r="11456" s="26" customFormat="1"/>
    <row r="11457" s="26" customFormat="1"/>
    <row r="11458" s="26" customFormat="1"/>
    <row r="11459" s="26" customFormat="1"/>
    <row r="11460" s="26" customFormat="1"/>
    <row r="11461" s="26" customFormat="1"/>
    <row r="11462" s="26" customFormat="1"/>
    <row r="11463" s="26" customFormat="1"/>
    <row r="11464" s="26" customFormat="1"/>
    <row r="11465" s="26" customFormat="1"/>
    <row r="11466" s="26" customFormat="1"/>
    <row r="11467" s="26" customFormat="1"/>
    <row r="11468" s="26" customFormat="1"/>
    <row r="11469" s="26" customFormat="1"/>
    <row r="11470" s="26" customFormat="1"/>
    <row r="11471" s="26" customFormat="1"/>
    <row r="11472" s="26" customFormat="1"/>
    <row r="11473" s="26" customFormat="1"/>
    <row r="11474" s="26" customFormat="1"/>
    <row r="11475" s="26" customFormat="1"/>
    <row r="11476" s="26" customFormat="1"/>
    <row r="11477" s="26" customFormat="1"/>
    <row r="11478" s="26" customFormat="1"/>
    <row r="11479" s="26" customFormat="1"/>
    <row r="11480" s="26" customFormat="1"/>
    <row r="11481" s="26" customFormat="1"/>
    <row r="11482" s="26" customFormat="1"/>
    <row r="11483" s="26" customFormat="1"/>
    <row r="11484" s="26" customFormat="1"/>
    <row r="11485" s="26" customFormat="1"/>
    <row r="11486" s="26" customFormat="1"/>
    <row r="11487" s="26" customFormat="1"/>
    <row r="11488" s="26" customFormat="1"/>
    <row r="11489" s="26" customFormat="1"/>
    <row r="11490" s="26" customFormat="1"/>
    <row r="11491" s="26" customFormat="1"/>
    <row r="11492" s="26" customFormat="1"/>
    <row r="11493" s="26" customFormat="1"/>
    <row r="11494" s="26" customFormat="1"/>
    <row r="11495" s="26" customFormat="1"/>
    <row r="11496" s="26" customFormat="1"/>
    <row r="11497" s="26" customFormat="1"/>
    <row r="11498" s="26" customFormat="1"/>
    <row r="11499" s="26" customFormat="1"/>
    <row r="11500" s="26" customFormat="1"/>
    <row r="11501" s="26" customFormat="1"/>
    <row r="11502" s="26" customFormat="1"/>
    <row r="11503" s="26" customFormat="1"/>
    <row r="11504" s="26" customFormat="1"/>
    <row r="11505" s="26" customFormat="1"/>
    <row r="11506" s="26" customFormat="1"/>
    <row r="11507" s="26" customFormat="1"/>
    <row r="11508" s="26" customFormat="1"/>
    <row r="11509" s="26" customFormat="1"/>
    <row r="11510" s="26" customFormat="1"/>
    <row r="11511" s="26" customFormat="1"/>
    <row r="11512" s="26" customFormat="1"/>
    <row r="11513" s="26" customFormat="1"/>
    <row r="11514" s="26" customFormat="1"/>
    <row r="11515" s="26" customFormat="1"/>
    <row r="11516" s="26" customFormat="1"/>
    <row r="11517" s="26" customFormat="1"/>
    <row r="11518" s="26" customFormat="1"/>
    <row r="11519" s="26" customFormat="1"/>
    <row r="11520" s="26" customFormat="1"/>
    <row r="11521" s="26" customFormat="1"/>
    <row r="11522" s="26" customFormat="1"/>
    <row r="11523" s="26" customFormat="1"/>
    <row r="11524" s="26" customFormat="1"/>
    <row r="11525" s="26" customFormat="1"/>
    <row r="11526" s="26" customFormat="1"/>
    <row r="11527" s="26" customFormat="1"/>
    <row r="11528" s="26" customFormat="1"/>
    <row r="11529" s="26" customFormat="1"/>
    <row r="11530" s="26" customFormat="1"/>
    <row r="11531" s="26" customFormat="1"/>
    <row r="11532" s="26" customFormat="1"/>
    <row r="11533" s="26" customFormat="1"/>
    <row r="11534" s="26" customFormat="1"/>
    <row r="11535" s="26" customFormat="1"/>
    <row r="11536" s="26" customFormat="1"/>
    <row r="11537" s="26" customFormat="1"/>
    <row r="11538" s="26" customFormat="1"/>
    <row r="11539" s="26" customFormat="1"/>
    <row r="11540" s="26" customFormat="1"/>
    <row r="11541" s="26" customFormat="1"/>
    <row r="11542" s="26" customFormat="1"/>
    <row r="11543" s="26" customFormat="1"/>
    <row r="11544" s="26" customFormat="1"/>
    <row r="11545" s="26" customFormat="1"/>
    <row r="11546" s="26" customFormat="1"/>
    <row r="11547" s="26" customFormat="1"/>
    <row r="11548" s="26" customFormat="1"/>
    <row r="11549" s="26" customFormat="1"/>
    <row r="11550" s="26" customFormat="1"/>
    <row r="11551" s="26" customFormat="1"/>
    <row r="11552" s="26" customFormat="1"/>
    <row r="11553" s="26" customFormat="1"/>
    <row r="11554" s="26" customFormat="1"/>
    <row r="11555" s="26" customFormat="1"/>
    <row r="11556" s="26" customFormat="1"/>
    <row r="11557" s="26" customFormat="1"/>
    <row r="11558" s="26" customFormat="1"/>
    <row r="11559" s="26" customFormat="1"/>
    <row r="11560" s="26" customFormat="1"/>
    <row r="11561" s="26" customFormat="1"/>
    <row r="11562" s="26" customFormat="1"/>
    <row r="11563" s="26" customFormat="1"/>
    <row r="11564" s="26" customFormat="1"/>
    <row r="11565" s="26" customFormat="1"/>
    <row r="11566" s="26" customFormat="1"/>
    <row r="11567" s="26" customFormat="1"/>
    <row r="11568" s="26" customFormat="1"/>
    <row r="11569" s="26" customFormat="1"/>
    <row r="11570" s="26" customFormat="1"/>
    <row r="11571" s="26" customFormat="1"/>
    <row r="11572" s="26" customFormat="1"/>
    <row r="11573" s="26" customFormat="1"/>
    <row r="11574" s="26" customFormat="1"/>
    <row r="11575" s="26" customFormat="1"/>
    <row r="11576" s="26" customFormat="1"/>
    <row r="11577" s="26" customFormat="1"/>
    <row r="11578" s="26" customFormat="1"/>
    <row r="11579" s="26" customFormat="1"/>
    <row r="11580" s="26" customFormat="1"/>
    <row r="11581" s="26" customFormat="1"/>
    <row r="11582" s="26" customFormat="1"/>
    <row r="11583" s="26" customFormat="1"/>
    <row r="11584" s="26" customFormat="1"/>
    <row r="11585" s="26" customFormat="1"/>
    <row r="11586" s="26" customFormat="1"/>
    <row r="11587" s="26" customFormat="1"/>
    <row r="11588" s="26" customFormat="1"/>
    <row r="11589" s="26" customFormat="1"/>
    <row r="11590" s="26" customFormat="1"/>
    <row r="11591" s="26" customFormat="1"/>
    <row r="11592" s="26" customFormat="1"/>
    <row r="11593" s="26" customFormat="1"/>
    <row r="11594" s="26" customFormat="1"/>
    <row r="11595" s="26" customFormat="1"/>
    <row r="11596" s="26" customFormat="1"/>
    <row r="11597" s="26" customFormat="1"/>
    <row r="11598" s="26" customFormat="1"/>
    <row r="11599" s="26" customFormat="1"/>
    <row r="11600" s="26" customFormat="1"/>
    <row r="11601" s="26" customFormat="1"/>
    <row r="11602" s="26" customFormat="1"/>
    <row r="11603" s="26" customFormat="1"/>
    <row r="11604" s="26" customFormat="1"/>
    <row r="11605" s="26" customFormat="1"/>
    <row r="11606" s="26" customFormat="1"/>
    <row r="11607" s="26" customFormat="1"/>
    <row r="11608" s="26" customFormat="1"/>
    <row r="11609" s="26" customFormat="1"/>
    <row r="11610" s="26" customFormat="1"/>
    <row r="11611" s="26" customFormat="1"/>
    <row r="11612" s="26" customFormat="1"/>
    <row r="11613" s="26" customFormat="1"/>
    <row r="11614" s="26" customFormat="1"/>
    <row r="11615" s="26" customFormat="1"/>
    <row r="11616" s="26" customFormat="1"/>
    <row r="11617" s="26" customFormat="1"/>
    <row r="11618" s="26" customFormat="1"/>
    <row r="11619" s="26" customFormat="1"/>
    <row r="11620" s="26" customFormat="1"/>
    <row r="11621" s="26" customFormat="1"/>
    <row r="11622" s="26" customFormat="1"/>
    <row r="11623" s="26" customFormat="1"/>
    <row r="11624" s="26" customFormat="1"/>
    <row r="11625" s="26" customFormat="1"/>
    <row r="11626" s="26" customFormat="1"/>
    <row r="11627" s="26" customFormat="1"/>
    <row r="11628" s="26" customFormat="1"/>
    <row r="11629" s="26" customFormat="1"/>
    <row r="11630" s="26" customFormat="1"/>
    <row r="11631" s="26" customFormat="1"/>
    <row r="11632" s="26" customFormat="1"/>
    <row r="11633" s="26" customFormat="1"/>
    <row r="11634" s="26" customFormat="1"/>
    <row r="11635" s="26" customFormat="1"/>
    <row r="11636" s="26" customFormat="1"/>
    <row r="11637" s="26" customFormat="1"/>
    <row r="11638" s="26" customFormat="1"/>
    <row r="11639" s="26" customFormat="1"/>
    <row r="11640" s="26" customFormat="1"/>
    <row r="11641" s="26" customFormat="1"/>
    <row r="11642" s="26" customFormat="1"/>
    <row r="11643" s="26" customFormat="1"/>
    <row r="11644" s="26" customFormat="1"/>
    <row r="11645" s="26" customFormat="1"/>
    <row r="11646" s="26" customFormat="1"/>
    <row r="11647" s="26" customFormat="1"/>
    <row r="11648" s="26" customFormat="1"/>
    <row r="11649" s="26" customFormat="1"/>
    <row r="11650" s="26" customFormat="1"/>
    <row r="11651" s="26" customFormat="1"/>
    <row r="11652" s="26" customFormat="1"/>
    <row r="11653" s="26" customFormat="1"/>
    <row r="11654" s="26" customFormat="1"/>
    <row r="11655" s="26" customFormat="1"/>
    <row r="11656" s="26" customFormat="1"/>
    <row r="11657" s="26" customFormat="1"/>
    <row r="11658" s="26" customFormat="1"/>
    <row r="11659" s="26" customFormat="1"/>
    <row r="11660" s="26" customFormat="1"/>
    <row r="11661" s="26" customFormat="1"/>
    <row r="11662" s="26" customFormat="1"/>
    <row r="11663" s="26" customFormat="1"/>
    <row r="11664" s="26" customFormat="1"/>
    <row r="11665" s="26" customFormat="1"/>
    <row r="11666" s="26" customFormat="1"/>
    <row r="11667" s="26" customFormat="1"/>
    <row r="11668" s="26" customFormat="1"/>
    <row r="11669" s="26" customFormat="1"/>
    <row r="11670" s="26" customFormat="1"/>
    <row r="11671" s="26" customFormat="1"/>
    <row r="11672" s="26" customFormat="1"/>
    <row r="11673" s="26" customFormat="1"/>
    <row r="11674" s="26" customFormat="1"/>
    <row r="11675" s="26" customFormat="1"/>
    <row r="11676" s="26" customFormat="1"/>
    <row r="11677" s="26" customFormat="1"/>
    <row r="11678" s="26" customFormat="1"/>
    <row r="11679" s="26" customFormat="1"/>
    <row r="11680" s="26" customFormat="1"/>
    <row r="11681" s="26" customFormat="1"/>
    <row r="11682" s="26" customFormat="1"/>
    <row r="11683" s="26" customFormat="1"/>
    <row r="11684" s="26" customFormat="1"/>
    <row r="11685" s="26" customFormat="1"/>
    <row r="11686" s="26" customFormat="1"/>
    <row r="11687" s="26" customFormat="1"/>
    <row r="11688" s="26" customFormat="1"/>
    <row r="11689" s="26" customFormat="1"/>
    <row r="11690" s="26" customFormat="1"/>
    <row r="11691" s="26" customFormat="1"/>
    <row r="11692" s="26" customFormat="1"/>
    <row r="11693" s="26" customFormat="1"/>
    <row r="11694" s="26" customFormat="1"/>
    <row r="11695" s="26" customFormat="1"/>
    <row r="11696" s="26" customFormat="1"/>
    <row r="11697" s="26" customFormat="1"/>
    <row r="11698" s="26" customFormat="1"/>
    <row r="11699" s="26" customFormat="1"/>
    <row r="11700" s="26" customFormat="1"/>
    <row r="11701" s="26" customFormat="1"/>
    <row r="11702" s="26" customFormat="1"/>
    <row r="11703" s="26" customFormat="1"/>
    <row r="11704" s="26" customFormat="1"/>
    <row r="11705" s="26" customFormat="1"/>
    <row r="11706" s="26" customFormat="1"/>
    <row r="11707" s="26" customFormat="1"/>
    <row r="11708" s="26" customFormat="1"/>
    <row r="11709" s="26" customFormat="1"/>
    <row r="11710" s="26" customFormat="1"/>
    <row r="11711" s="26" customFormat="1"/>
    <row r="11712" s="26" customFormat="1"/>
    <row r="11713" s="26" customFormat="1"/>
    <row r="11714" s="26" customFormat="1"/>
    <row r="11715" s="26" customFormat="1"/>
    <row r="11716" s="26" customFormat="1"/>
    <row r="11717" s="26" customFormat="1"/>
    <row r="11718" s="26" customFormat="1"/>
    <row r="11719" s="26" customFormat="1"/>
    <row r="11720" s="26" customFormat="1"/>
    <row r="11721" s="26" customFormat="1"/>
    <row r="11722" s="26" customFormat="1"/>
    <row r="11723" s="26" customFormat="1"/>
    <row r="11724" s="26" customFormat="1"/>
    <row r="11725" s="26" customFormat="1"/>
    <row r="11726" s="26" customFormat="1"/>
    <row r="11727" s="26" customFormat="1"/>
    <row r="11728" s="26" customFormat="1"/>
    <row r="11729" s="26" customFormat="1"/>
    <row r="11730" s="26" customFormat="1"/>
    <row r="11731" s="26" customFormat="1"/>
    <row r="11732" s="26" customFormat="1"/>
    <row r="11733" s="26" customFormat="1"/>
    <row r="11734" s="26" customFormat="1"/>
    <row r="11735" s="26" customFormat="1"/>
    <row r="11736" s="26" customFormat="1"/>
    <row r="11737" s="26" customFormat="1"/>
    <row r="11738" s="26" customFormat="1"/>
    <row r="11739" s="26" customFormat="1"/>
    <row r="11740" s="26" customFormat="1"/>
    <row r="11741" s="26" customFormat="1"/>
    <row r="11742" s="26" customFormat="1"/>
    <row r="11743" s="26" customFormat="1"/>
    <row r="11744" s="26" customFormat="1"/>
    <row r="11745" s="26" customFormat="1"/>
    <row r="11746" s="26" customFormat="1"/>
    <row r="11747" s="26" customFormat="1"/>
    <row r="11748" s="26" customFormat="1"/>
    <row r="11749" s="26" customFormat="1"/>
    <row r="11750" s="26" customFormat="1"/>
    <row r="11751" s="26" customFormat="1"/>
    <row r="11752" s="26" customFormat="1"/>
    <row r="11753" s="26" customFormat="1"/>
    <row r="11754" s="26" customFormat="1"/>
    <row r="11755" s="26" customFormat="1"/>
    <row r="11756" s="26" customFormat="1"/>
    <row r="11757" s="26" customFormat="1"/>
    <row r="11758" s="26" customFormat="1"/>
    <row r="11759" s="26" customFormat="1"/>
    <row r="11760" s="26" customFormat="1"/>
    <row r="11761" s="26" customFormat="1"/>
    <row r="11762" s="26" customFormat="1"/>
    <row r="11763" s="26" customFormat="1"/>
    <row r="11764" s="26" customFormat="1"/>
    <row r="11765" s="26" customFormat="1"/>
    <row r="11766" s="26" customFormat="1"/>
    <row r="11767" s="26" customFormat="1"/>
    <row r="11768" s="26" customFormat="1"/>
    <row r="11769" s="26" customFormat="1"/>
    <row r="11770" s="26" customFormat="1"/>
    <row r="11771" s="26" customFormat="1"/>
    <row r="11772" s="26" customFormat="1"/>
    <row r="11773" s="26" customFormat="1"/>
    <row r="11774" s="26" customFormat="1"/>
    <row r="11775" s="26" customFormat="1"/>
    <row r="11776" s="26" customFormat="1"/>
    <row r="11777" s="26" customFormat="1"/>
    <row r="11778" s="26" customFormat="1"/>
    <row r="11779" s="26" customFormat="1"/>
    <row r="11780" s="26" customFormat="1"/>
    <row r="11781" s="26" customFormat="1"/>
    <row r="11782" s="26" customFormat="1"/>
    <row r="11783" s="26" customFormat="1"/>
    <row r="11784" s="26" customFormat="1"/>
    <row r="11785" s="26" customFormat="1"/>
    <row r="11786" s="26" customFormat="1"/>
    <row r="11787" s="26" customFormat="1"/>
    <row r="11788" s="26" customFormat="1"/>
    <row r="11789" s="26" customFormat="1"/>
    <row r="11790" s="26" customFormat="1"/>
    <row r="11791" s="26" customFormat="1"/>
    <row r="11792" s="26" customFormat="1"/>
    <row r="11793" s="26" customFormat="1"/>
    <row r="11794" s="26" customFormat="1"/>
    <row r="11795" s="26" customFormat="1"/>
    <row r="11796" s="26" customFormat="1"/>
    <row r="11797" s="26" customFormat="1"/>
    <row r="11798" s="26" customFormat="1"/>
    <row r="11799" s="26" customFormat="1"/>
    <row r="11800" s="26" customFormat="1"/>
    <row r="11801" s="26" customFormat="1"/>
    <row r="11802" s="26" customFormat="1"/>
    <row r="11803" s="26" customFormat="1"/>
    <row r="11804" s="26" customFormat="1"/>
    <row r="11805" s="26" customFormat="1"/>
    <row r="11806" s="26" customFormat="1"/>
    <row r="11807" s="26" customFormat="1"/>
    <row r="11808" s="26" customFormat="1"/>
    <row r="11809" s="26" customFormat="1"/>
    <row r="11810" s="26" customFormat="1"/>
    <row r="11811" s="26" customFormat="1"/>
    <row r="11812" s="26" customFormat="1"/>
    <row r="11813" s="26" customFormat="1"/>
    <row r="11814" s="26" customFormat="1"/>
    <row r="11815" s="26" customFormat="1"/>
    <row r="11816" s="26" customFormat="1"/>
    <row r="11817" s="26" customFormat="1"/>
    <row r="11818" s="26" customFormat="1"/>
    <row r="11819" s="26" customFormat="1"/>
    <row r="11820" s="26" customFormat="1"/>
    <row r="11821" s="26" customFormat="1"/>
    <row r="11822" s="26" customFormat="1"/>
    <row r="11823" s="26" customFormat="1"/>
    <row r="11824" s="26" customFormat="1"/>
    <row r="11825" s="26" customFormat="1"/>
    <row r="11826" s="26" customFormat="1"/>
    <row r="11827" s="26" customFormat="1"/>
    <row r="11828" s="26" customFormat="1"/>
    <row r="11829" s="26" customFormat="1"/>
    <row r="11830" s="26" customFormat="1"/>
    <row r="11831" s="26" customFormat="1"/>
    <row r="11832" s="26" customFormat="1"/>
    <row r="11833" s="26" customFormat="1"/>
    <row r="11834" s="26" customFormat="1"/>
    <row r="11835" s="26" customFormat="1"/>
    <row r="11836" s="26" customFormat="1"/>
    <row r="11837" s="26" customFormat="1"/>
    <row r="11838" s="26" customFormat="1"/>
    <row r="11839" s="26" customFormat="1"/>
    <row r="11840" s="26" customFormat="1"/>
    <row r="11841" s="26" customFormat="1"/>
    <row r="11842" s="26" customFormat="1"/>
    <row r="11843" s="26" customFormat="1"/>
    <row r="11844" s="26" customFormat="1"/>
    <row r="11845" s="26" customFormat="1"/>
    <row r="11846" s="26" customFormat="1"/>
    <row r="11847" s="26" customFormat="1"/>
    <row r="11848" s="26" customFormat="1"/>
    <row r="11849" s="26" customFormat="1"/>
    <row r="11850" s="26" customFormat="1"/>
    <row r="11851" s="26" customFormat="1"/>
    <row r="11852" s="26" customFormat="1"/>
    <row r="11853" s="26" customFormat="1"/>
    <row r="11854" s="26" customFormat="1"/>
    <row r="11855" s="26" customFormat="1"/>
    <row r="11856" s="26" customFormat="1"/>
    <row r="11857" s="26" customFormat="1"/>
    <row r="11858" s="26" customFormat="1"/>
    <row r="11859" s="26" customFormat="1"/>
    <row r="11860" s="26" customFormat="1"/>
    <row r="11861" s="26" customFormat="1"/>
    <row r="11862" s="26" customFormat="1"/>
    <row r="11863" s="26" customFormat="1"/>
    <row r="11864" s="26" customFormat="1"/>
    <row r="11865" s="26" customFormat="1"/>
    <row r="11866" s="26" customFormat="1"/>
    <row r="11867" s="26" customFormat="1"/>
    <row r="11868" s="26" customFormat="1"/>
    <row r="11869" s="26" customFormat="1"/>
    <row r="11870" s="26" customFormat="1"/>
    <row r="11871" s="26" customFormat="1"/>
    <row r="11872" s="26" customFormat="1"/>
    <row r="11873" s="26" customFormat="1"/>
    <row r="11874" s="26" customFormat="1"/>
    <row r="11875" s="26" customFormat="1"/>
    <row r="11876" s="26" customFormat="1"/>
    <row r="11877" s="26" customFormat="1"/>
    <row r="11878" s="26" customFormat="1"/>
    <row r="11879" s="26" customFormat="1"/>
    <row r="11880" s="26" customFormat="1"/>
    <row r="11881" s="26" customFormat="1"/>
    <row r="11882" s="26" customFormat="1"/>
    <row r="11883" s="26" customFormat="1"/>
    <row r="11884" s="26" customFormat="1"/>
    <row r="11885" s="26" customFormat="1"/>
    <row r="11886" s="26" customFormat="1"/>
    <row r="11887" s="26" customFormat="1"/>
    <row r="11888" s="26" customFormat="1"/>
    <row r="11889" s="26" customFormat="1"/>
    <row r="11890" s="26" customFormat="1"/>
    <row r="11891" s="26" customFormat="1"/>
    <row r="11892" s="26" customFormat="1"/>
    <row r="11893" s="26" customFormat="1"/>
    <row r="11894" s="26" customFormat="1"/>
    <row r="11895" s="26" customFormat="1"/>
    <row r="11896" s="26" customFormat="1"/>
    <row r="11897" s="26" customFormat="1"/>
    <row r="11898" s="26" customFormat="1"/>
    <row r="11899" s="26" customFormat="1"/>
    <row r="11900" s="26" customFormat="1"/>
    <row r="11901" s="26" customFormat="1"/>
    <row r="11902" s="26" customFormat="1"/>
    <row r="11903" s="26" customFormat="1"/>
    <row r="11904" s="26" customFormat="1"/>
    <row r="11905" s="26" customFormat="1"/>
    <row r="11906" s="26" customFormat="1"/>
    <row r="11907" s="26" customFormat="1"/>
    <row r="11908" s="26" customFormat="1"/>
    <row r="11909" s="26" customFormat="1"/>
    <row r="11910" s="26" customFormat="1"/>
    <row r="11911" s="26" customFormat="1"/>
    <row r="11912" s="26" customFormat="1"/>
    <row r="11913" s="26" customFormat="1"/>
    <row r="11914" s="26" customFormat="1"/>
    <row r="11915" s="26" customFormat="1"/>
    <row r="11916" s="26" customFormat="1"/>
    <row r="11917" s="26" customFormat="1"/>
    <row r="11918" s="26" customFormat="1"/>
    <row r="11919" s="26" customFormat="1"/>
    <row r="11920" s="26" customFormat="1"/>
    <row r="11921" s="26" customFormat="1"/>
    <row r="11922" s="26" customFormat="1"/>
    <row r="11923" s="26" customFormat="1"/>
    <row r="11924" s="26" customFormat="1"/>
    <row r="11925" s="26" customFormat="1"/>
    <row r="11926" s="26" customFormat="1"/>
    <row r="11927" s="26" customFormat="1"/>
    <row r="11928" s="26" customFormat="1"/>
    <row r="11929" s="26" customFormat="1"/>
    <row r="11930" s="26" customFormat="1"/>
    <row r="11931" s="26" customFormat="1"/>
    <row r="11932" s="26" customFormat="1"/>
    <row r="11933" s="26" customFormat="1"/>
    <row r="11934" s="26" customFormat="1"/>
    <row r="11935" s="26" customFormat="1"/>
    <row r="11936" s="26" customFormat="1"/>
    <row r="11937" s="26" customFormat="1"/>
    <row r="11938" s="26" customFormat="1"/>
    <row r="11939" s="26" customFormat="1"/>
    <row r="11940" s="26" customFormat="1"/>
    <row r="11941" s="26" customFormat="1"/>
    <row r="11942" s="26" customFormat="1"/>
    <row r="11943" s="26" customFormat="1"/>
    <row r="11944" s="26" customFormat="1"/>
    <row r="11945" s="26" customFormat="1"/>
    <row r="11946" s="26" customFormat="1"/>
    <row r="11947" s="26" customFormat="1"/>
    <row r="11948" s="26" customFormat="1"/>
    <row r="11949" s="26" customFormat="1"/>
    <row r="11950" s="26" customFormat="1"/>
    <row r="11951" s="26" customFormat="1"/>
    <row r="11952" s="26" customFormat="1"/>
    <row r="11953" s="26" customFormat="1"/>
    <row r="11954" s="26" customFormat="1"/>
    <row r="11955" s="26" customFormat="1"/>
    <row r="11956" s="26" customFormat="1"/>
    <row r="11957" s="26" customFormat="1"/>
    <row r="11958" s="26" customFormat="1"/>
    <row r="11959" s="26" customFormat="1"/>
    <row r="11960" s="26" customFormat="1"/>
    <row r="11961" s="26" customFormat="1"/>
    <row r="11962" s="26" customFormat="1"/>
    <row r="11963" s="26" customFormat="1"/>
    <row r="11964" s="26" customFormat="1"/>
    <row r="11965" s="26" customFormat="1"/>
    <row r="11966" s="26" customFormat="1"/>
    <row r="11967" s="26" customFormat="1"/>
    <row r="11968" s="26" customFormat="1"/>
    <row r="11969" s="26" customFormat="1"/>
    <row r="11970" s="26" customFormat="1"/>
    <row r="11971" s="26" customFormat="1"/>
    <row r="11972" s="26" customFormat="1"/>
    <row r="11973" s="26" customFormat="1"/>
    <row r="11974" s="26" customFormat="1"/>
    <row r="11975" s="26" customFormat="1"/>
    <row r="11976" s="26" customFormat="1"/>
    <row r="11977" s="26" customFormat="1"/>
    <row r="11978" s="26" customFormat="1"/>
    <row r="11979" s="26" customFormat="1"/>
    <row r="11980" s="26" customFormat="1"/>
    <row r="11981" s="26" customFormat="1"/>
    <row r="11982" s="26" customFormat="1"/>
    <row r="11983" s="26" customFormat="1"/>
    <row r="11984" s="26" customFormat="1"/>
    <row r="11985" s="26" customFormat="1"/>
    <row r="11986" s="26" customFormat="1"/>
    <row r="11987" s="26" customFormat="1"/>
    <row r="11988" s="26" customFormat="1"/>
    <row r="11989" s="26" customFormat="1"/>
    <row r="11990" s="26" customFormat="1"/>
    <row r="11991" s="26" customFormat="1"/>
    <row r="11992" s="26" customFormat="1"/>
    <row r="11993" s="26" customFormat="1"/>
    <row r="11994" s="26" customFormat="1"/>
    <row r="11995" s="26" customFormat="1"/>
    <row r="11996" s="26" customFormat="1"/>
    <row r="11997" s="26" customFormat="1"/>
    <row r="11998" s="26" customFormat="1"/>
    <row r="11999" s="26" customFormat="1"/>
    <row r="12000" s="26" customFormat="1"/>
    <row r="12001" s="26" customFormat="1"/>
    <row r="12002" s="26" customFormat="1"/>
    <row r="12003" s="26" customFormat="1"/>
    <row r="12004" s="26" customFormat="1"/>
    <row r="12005" s="26" customFormat="1"/>
    <row r="12006" s="26" customFormat="1"/>
    <row r="12007" s="26" customFormat="1"/>
    <row r="12008" s="26" customFormat="1"/>
    <row r="12009" s="26" customFormat="1"/>
    <row r="12010" s="26" customFormat="1"/>
    <row r="12011" s="26" customFormat="1"/>
    <row r="12012" s="26" customFormat="1"/>
    <row r="12013" s="26" customFormat="1"/>
    <row r="12014" s="26" customFormat="1"/>
    <row r="12015" s="26" customFormat="1"/>
    <row r="12016" s="26" customFormat="1"/>
    <row r="12017" s="26" customFormat="1"/>
    <row r="12018" s="26" customFormat="1"/>
    <row r="12019" s="26" customFormat="1"/>
    <row r="12020" s="26" customFormat="1"/>
    <row r="12021" s="26" customFormat="1"/>
    <row r="12022" s="26" customFormat="1"/>
    <row r="12023" s="26" customFormat="1"/>
    <row r="12024" s="26" customFormat="1"/>
    <row r="12025" s="26" customFormat="1"/>
    <row r="12026" s="26" customFormat="1"/>
    <row r="12027" s="26" customFormat="1"/>
    <row r="12028" s="26" customFormat="1"/>
    <row r="12029" s="26" customFormat="1"/>
    <row r="12030" s="26" customFormat="1"/>
    <row r="12031" s="26" customFormat="1"/>
    <row r="12032" s="26" customFormat="1"/>
    <row r="12033" s="26" customFormat="1"/>
    <row r="12034" s="26" customFormat="1"/>
    <row r="12035" s="26" customFormat="1"/>
    <row r="12036" s="26" customFormat="1"/>
    <row r="12037" s="26" customFormat="1"/>
    <row r="12038" s="26" customFormat="1"/>
    <row r="12039" s="26" customFormat="1"/>
    <row r="12040" s="26" customFormat="1"/>
    <row r="12041" s="26" customFormat="1"/>
    <row r="12042" s="26" customFormat="1"/>
    <row r="12043" s="26" customFormat="1"/>
    <row r="12044" s="26" customFormat="1"/>
    <row r="12045" s="26" customFormat="1"/>
    <row r="12046" s="26" customFormat="1"/>
    <row r="12047" s="26" customFormat="1"/>
    <row r="12048" s="26" customFormat="1"/>
    <row r="12049" s="26" customFormat="1"/>
    <row r="12050" s="26" customFormat="1"/>
    <row r="12051" s="26" customFormat="1"/>
    <row r="12052" s="26" customFormat="1"/>
    <row r="12053" s="26" customFormat="1"/>
    <row r="12054" s="26" customFormat="1"/>
    <row r="12055" s="26" customFormat="1"/>
    <row r="12056" s="26" customFormat="1"/>
    <row r="12057" s="26" customFormat="1"/>
    <row r="12058" s="26" customFormat="1"/>
    <row r="12059" s="26" customFormat="1"/>
    <row r="12060" s="26" customFormat="1"/>
    <row r="12061" s="26" customFormat="1"/>
    <row r="12062" s="26" customFormat="1"/>
    <row r="12063" s="26" customFormat="1"/>
    <row r="12064" s="26" customFormat="1"/>
    <row r="12065" s="26" customFormat="1"/>
    <row r="12066" s="26" customFormat="1"/>
    <row r="12067" s="26" customFormat="1"/>
    <row r="12068" s="26" customFormat="1"/>
    <row r="12069" s="26" customFormat="1"/>
    <row r="12070" s="26" customFormat="1"/>
    <row r="12071" s="26" customFormat="1"/>
    <row r="12072" s="26" customFormat="1"/>
    <row r="12073" s="26" customFormat="1"/>
    <row r="12074" s="26" customFormat="1"/>
    <row r="12075" s="26" customFormat="1"/>
    <row r="12076" s="26" customFormat="1"/>
    <row r="12077" s="26" customFormat="1"/>
    <row r="12078" s="26" customFormat="1"/>
    <row r="12079" s="26" customFormat="1"/>
    <row r="12080" s="26" customFormat="1"/>
    <row r="12081" s="26" customFormat="1"/>
    <row r="12082" s="26" customFormat="1"/>
    <row r="12083" s="26" customFormat="1"/>
    <row r="12084" s="26" customFormat="1"/>
    <row r="12085" s="26" customFormat="1"/>
    <row r="12086" s="26" customFormat="1"/>
    <row r="12087" s="26" customFormat="1"/>
    <row r="12088" s="26" customFormat="1"/>
    <row r="12089" s="26" customFormat="1"/>
    <row r="12090" s="26" customFormat="1"/>
    <row r="12091" s="26" customFormat="1"/>
    <row r="12092" s="26" customFormat="1"/>
    <row r="12093" s="26" customFormat="1"/>
    <row r="12094" s="26" customFormat="1"/>
    <row r="12095" s="26" customFormat="1"/>
    <row r="12096" s="26" customFormat="1"/>
    <row r="12097" s="26" customFormat="1"/>
    <row r="12098" s="26" customFormat="1"/>
    <row r="12099" s="26" customFormat="1"/>
    <row r="12100" s="26" customFormat="1"/>
    <row r="12101" s="26" customFormat="1"/>
    <row r="12102" s="26" customFormat="1"/>
    <row r="12103" s="26" customFormat="1"/>
    <row r="12104" s="26" customFormat="1"/>
    <row r="12105" s="26" customFormat="1"/>
    <row r="12106" s="26" customFormat="1"/>
    <row r="12107" s="26" customFormat="1"/>
    <row r="12108" s="26" customFormat="1"/>
    <row r="12109" s="26" customFormat="1"/>
    <row r="12110" s="26" customFormat="1"/>
    <row r="12111" s="26" customFormat="1"/>
    <row r="12112" s="26" customFormat="1"/>
    <row r="12113" s="26" customFormat="1"/>
    <row r="12114" s="26" customFormat="1"/>
    <row r="12115" s="26" customFormat="1"/>
    <row r="12116" s="26" customFormat="1"/>
    <row r="12117" s="26" customFormat="1"/>
    <row r="12118" s="26" customFormat="1"/>
    <row r="12119" s="26" customFormat="1"/>
    <row r="12120" s="26" customFormat="1"/>
    <row r="12121" s="26" customFormat="1"/>
    <row r="12122" s="26" customFormat="1"/>
    <row r="12123" s="26" customFormat="1"/>
    <row r="12124" s="26" customFormat="1"/>
    <row r="12125" s="26" customFormat="1"/>
    <row r="12126" s="26" customFormat="1"/>
    <row r="12127" s="26" customFormat="1"/>
    <row r="12128" s="26" customFormat="1"/>
    <row r="12129" s="26" customFormat="1"/>
    <row r="12130" s="26" customFormat="1"/>
    <row r="12131" s="26" customFormat="1"/>
    <row r="12132" s="26" customFormat="1"/>
    <row r="12133" s="26" customFormat="1"/>
    <row r="12134" s="26" customFormat="1"/>
    <row r="12135" s="26" customFormat="1"/>
    <row r="12136" s="26" customFormat="1"/>
    <row r="12137" s="26" customFormat="1"/>
    <row r="12138" s="26" customFormat="1"/>
    <row r="12139" s="26" customFormat="1"/>
    <row r="12140" s="26" customFormat="1"/>
    <row r="12141" s="26" customFormat="1"/>
    <row r="12142" s="26" customFormat="1"/>
    <row r="12143" s="26" customFormat="1"/>
    <row r="12144" s="26" customFormat="1"/>
    <row r="12145" s="26" customFormat="1"/>
    <row r="12146" s="26" customFormat="1"/>
    <row r="12147" s="26" customFormat="1"/>
    <row r="12148" s="26" customFormat="1"/>
    <row r="12149" s="26" customFormat="1"/>
    <row r="12150" s="26" customFormat="1"/>
    <row r="12151" s="26" customFormat="1"/>
    <row r="12152" s="26" customFormat="1"/>
    <row r="12153" s="26" customFormat="1"/>
    <row r="12154" s="26" customFormat="1"/>
    <row r="12155" s="26" customFormat="1"/>
    <row r="12156" s="26" customFormat="1"/>
    <row r="12157" s="26" customFormat="1"/>
    <row r="12158" s="26" customFormat="1"/>
    <row r="12159" s="26" customFormat="1"/>
    <row r="12160" s="26" customFormat="1"/>
    <row r="12161" s="26" customFormat="1"/>
    <row r="12162" s="26" customFormat="1"/>
    <row r="12163" s="26" customFormat="1"/>
    <row r="12164" s="26" customFormat="1"/>
    <row r="12165" s="26" customFormat="1"/>
    <row r="12166" s="26" customFormat="1"/>
    <row r="12167" s="26" customFormat="1"/>
    <row r="12168" s="26" customFormat="1"/>
    <row r="12169" s="26" customFormat="1"/>
    <row r="12170" s="26" customFormat="1"/>
    <row r="12171" s="26" customFormat="1"/>
    <row r="12172" s="26" customFormat="1"/>
    <row r="12173" s="26" customFormat="1"/>
    <row r="12174" s="26" customFormat="1"/>
    <row r="12175" s="26" customFormat="1"/>
    <row r="12176" s="26" customFormat="1"/>
    <row r="12177" s="26" customFormat="1"/>
    <row r="12178" s="26" customFormat="1"/>
    <row r="12179" s="26" customFormat="1"/>
    <row r="12180" s="26" customFormat="1"/>
    <row r="12181" s="26" customFormat="1"/>
    <row r="12182" s="26" customFormat="1"/>
    <row r="12183" s="26" customFormat="1"/>
    <row r="12184" s="26" customFormat="1"/>
    <row r="12185" s="26" customFormat="1"/>
    <row r="12186" s="26" customFormat="1"/>
    <row r="12187" s="26" customFormat="1"/>
    <row r="12188" s="26" customFormat="1"/>
    <row r="12189" s="26" customFormat="1"/>
    <row r="12190" s="26" customFormat="1"/>
    <row r="12191" s="26" customFormat="1"/>
    <row r="12192" s="26" customFormat="1"/>
    <row r="12193" s="26" customFormat="1"/>
    <row r="12194" s="26" customFormat="1"/>
    <row r="12195" s="26" customFormat="1"/>
    <row r="12196" s="26" customFormat="1"/>
    <row r="12197" s="26" customFormat="1"/>
    <row r="12198" s="26" customFormat="1"/>
    <row r="12199" s="26" customFormat="1"/>
    <row r="12200" s="26" customFormat="1"/>
    <row r="12201" s="26" customFormat="1"/>
    <row r="12202" s="26" customFormat="1"/>
    <row r="12203" s="26" customFormat="1"/>
    <row r="12204" s="26" customFormat="1"/>
    <row r="12205" s="26" customFormat="1"/>
    <row r="12206" s="26" customFormat="1"/>
    <row r="12207" s="26" customFormat="1"/>
    <row r="12208" s="26" customFormat="1"/>
    <row r="12209" s="26" customFormat="1"/>
    <row r="12210" s="26" customFormat="1"/>
    <row r="12211" s="26" customFormat="1"/>
    <row r="12212" s="26" customFormat="1"/>
    <row r="12213" s="26" customFormat="1"/>
    <row r="12214" s="26" customFormat="1"/>
    <row r="12215" s="26" customFormat="1"/>
    <row r="12216" s="26" customFormat="1"/>
    <row r="12217" s="26" customFormat="1"/>
    <row r="12218" s="26" customFormat="1"/>
    <row r="12219" s="26" customFormat="1"/>
    <row r="12220" s="26" customFormat="1"/>
    <row r="12221" s="26" customFormat="1"/>
    <row r="12222" s="26" customFormat="1"/>
    <row r="12223" s="26" customFormat="1"/>
    <row r="12224" s="26" customFormat="1"/>
    <row r="12225" s="26" customFormat="1"/>
    <row r="12226" s="26" customFormat="1"/>
    <row r="12227" s="26" customFormat="1"/>
    <row r="12228" s="26" customFormat="1"/>
    <row r="12229" s="26" customFormat="1"/>
    <row r="12230" s="26" customFormat="1"/>
    <row r="12231" s="26" customFormat="1"/>
    <row r="12232" s="26" customFormat="1"/>
    <row r="12233" s="26" customFormat="1"/>
    <row r="12234" s="26" customFormat="1"/>
    <row r="12235" s="26" customFormat="1"/>
    <row r="12236" s="26" customFormat="1"/>
    <row r="12237" s="26" customFormat="1"/>
    <row r="12238" s="26" customFormat="1"/>
    <row r="12239" s="26" customFormat="1"/>
    <row r="12240" s="26" customFormat="1"/>
    <row r="12241" s="26" customFormat="1"/>
    <row r="12242" s="26" customFormat="1"/>
    <row r="12243" s="26" customFormat="1"/>
    <row r="12244" s="26" customFormat="1"/>
    <row r="12245" s="26" customFormat="1"/>
    <row r="12246" s="26" customFormat="1"/>
    <row r="12247" s="26" customFormat="1"/>
    <row r="12248" s="26" customFormat="1"/>
    <row r="12249" s="26" customFormat="1"/>
    <row r="12250" s="26" customFormat="1"/>
    <row r="12251" s="26" customFormat="1"/>
    <row r="12252" s="26" customFormat="1"/>
    <row r="12253" s="26" customFormat="1"/>
    <row r="12254" s="26" customFormat="1"/>
    <row r="12255" s="26" customFormat="1"/>
    <row r="12256" s="26" customFormat="1"/>
    <row r="12257" s="26" customFormat="1"/>
    <row r="12258" s="26" customFormat="1"/>
    <row r="12259" s="26" customFormat="1"/>
    <row r="12260" s="26" customFormat="1"/>
    <row r="12261" s="26" customFormat="1"/>
    <row r="12262" s="26" customFormat="1"/>
    <row r="12263" s="26" customFormat="1"/>
    <row r="12264" s="26" customFormat="1"/>
    <row r="12265" s="26" customFormat="1"/>
    <row r="12266" s="26" customFormat="1"/>
    <row r="12267" s="26" customFormat="1"/>
    <row r="12268" s="26" customFormat="1"/>
    <row r="12269" s="26" customFormat="1"/>
    <row r="12270" s="26" customFormat="1"/>
    <row r="12271" s="26" customFormat="1"/>
    <row r="12272" s="26" customFormat="1"/>
    <row r="12273" s="26" customFormat="1"/>
    <row r="12274" s="26" customFormat="1"/>
    <row r="12275" s="26" customFormat="1"/>
    <row r="12276" s="26" customFormat="1"/>
    <row r="12277" s="26" customFormat="1"/>
    <row r="12278" s="26" customFormat="1"/>
    <row r="12279" s="26" customFormat="1"/>
    <row r="12280" s="26" customFormat="1"/>
    <row r="12281" s="26" customFormat="1"/>
    <row r="12282" s="26" customFormat="1"/>
    <row r="12283" s="26" customFormat="1"/>
    <row r="12284" s="26" customFormat="1"/>
    <row r="12285" s="26" customFormat="1"/>
    <row r="12286" s="26" customFormat="1"/>
    <row r="12287" s="26" customFormat="1"/>
    <row r="12288" s="26" customFormat="1"/>
    <row r="12289" s="26" customFormat="1"/>
    <row r="12290" s="26" customFormat="1"/>
    <row r="12291" s="26" customFormat="1"/>
    <row r="12292" s="26" customFormat="1"/>
    <row r="12293" s="26" customFormat="1"/>
    <row r="12294" s="26" customFormat="1"/>
    <row r="12295" s="26" customFormat="1"/>
    <row r="12296" s="26" customFormat="1"/>
    <row r="12297" s="26" customFormat="1"/>
    <row r="12298" s="26" customFormat="1"/>
    <row r="12299" s="26" customFormat="1"/>
    <row r="12300" s="26" customFormat="1"/>
    <row r="12301" s="26" customFormat="1"/>
    <row r="12302" s="26" customFormat="1"/>
    <row r="12303" s="26" customFormat="1"/>
    <row r="12304" s="26" customFormat="1"/>
    <row r="12305" s="26" customFormat="1"/>
    <row r="12306" s="26" customFormat="1"/>
    <row r="12307" s="26" customFormat="1"/>
    <row r="12308" s="26" customFormat="1"/>
    <row r="12309" s="26" customFormat="1"/>
    <row r="12310" s="26" customFormat="1"/>
    <row r="12311" s="26" customFormat="1"/>
    <row r="12312" s="26" customFormat="1"/>
    <row r="12313" s="26" customFormat="1"/>
    <row r="12314" s="26" customFormat="1"/>
    <row r="12315" s="26" customFormat="1"/>
    <row r="12316" s="26" customFormat="1"/>
    <row r="12317" s="26" customFormat="1"/>
    <row r="12318" s="26" customFormat="1"/>
    <row r="12319" s="26" customFormat="1"/>
    <row r="12320" s="26" customFormat="1"/>
    <row r="12321" s="26" customFormat="1"/>
    <row r="12322" s="26" customFormat="1"/>
    <row r="12323" s="26" customFormat="1"/>
    <row r="12324" s="26" customFormat="1"/>
    <row r="12325" s="26" customFormat="1"/>
    <row r="12326" s="26" customFormat="1"/>
    <row r="12327" s="26" customFormat="1"/>
    <row r="12328" s="26" customFormat="1"/>
    <row r="12329" s="26" customFormat="1"/>
    <row r="12330" s="26" customFormat="1"/>
    <row r="12331" s="26" customFormat="1"/>
    <row r="12332" s="26" customFormat="1"/>
    <row r="12333" s="26" customFormat="1"/>
    <row r="12334" s="26" customFormat="1"/>
    <row r="12335" s="26" customFormat="1"/>
    <row r="12336" s="26" customFormat="1"/>
    <row r="12337" s="26" customFormat="1"/>
    <row r="12338" s="26" customFormat="1"/>
    <row r="12339" s="26" customFormat="1"/>
    <row r="12340" s="26" customFormat="1"/>
    <row r="12341" s="26" customFormat="1"/>
    <row r="12342" s="26" customFormat="1"/>
    <row r="12343" s="26" customFormat="1"/>
    <row r="12344" s="26" customFormat="1"/>
    <row r="12345" s="26" customFormat="1"/>
    <row r="12346" s="26" customFormat="1"/>
    <row r="12347" s="26" customFormat="1"/>
    <row r="12348" s="26" customFormat="1"/>
    <row r="12349" s="26" customFormat="1"/>
    <row r="12350" s="26" customFormat="1"/>
    <row r="12351" s="26" customFormat="1"/>
    <row r="12352" s="26" customFormat="1"/>
    <row r="12353" s="26" customFormat="1"/>
    <row r="12354" s="26" customFormat="1"/>
    <row r="12355" s="26" customFormat="1"/>
    <row r="12356" s="26" customFormat="1"/>
    <row r="12357" s="26" customFormat="1"/>
    <row r="12358" s="26" customFormat="1"/>
    <row r="12359" s="26" customFormat="1"/>
    <row r="12360" s="26" customFormat="1"/>
    <row r="12361" s="26" customFormat="1"/>
    <row r="12362" s="26" customFormat="1"/>
    <row r="12363" s="26" customFormat="1"/>
    <row r="12364" s="26" customFormat="1"/>
    <row r="12365" s="26" customFormat="1"/>
    <row r="12366" s="26" customFormat="1"/>
    <row r="12367" s="26" customFormat="1"/>
    <row r="12368" s="26" customFormat="1"/>
    <row r="12369" s="26" customFormat="1"/>
    <row r="12370" s="26" customFormat="1"/>
    <row r="12371" s="26" customFormat="1"/>
    <row r="12372" s="26" customFormat="1"/>
    <row r="12373" s="26" customFormat="1"/>
    <row r="12374" s="26" customFormat="1"/>
    <row r="12375" s="26" customFormat="1"/>
    <row r="12376" s="26" customFormat="1"/>
    <row r="12377" s="26" customFormat="1"/>
    <row r="12378" s="26" customFormat="1"/>
    <row r="12379" s="26" customFormat="1"/>
    <row r="12380" s="26" customFormat="1"/>
    <row r="12381" s="26" customFormat="1"/>
    <row r="12382" s="26" customFormat="1"/>
    <row r="12383" s="26" customFormat="1"/>
    <row r="12384" s="26" customFormat="1"/>
    <row r="12385" s="26" customFormat="1"/>
    <row r="12386" s="26" customFormat="1"/>
    <row r="12387" s="26" customFormat="1"/>
    <row r="12388" s="26" customFormat="1"/>
    <row r="12389" s="26" customFormat="1"/>
    <row r="12390" s="26" customFormat="1"/>
    <row r="12391" s="26" customFormat="1"/>
    <row r="12392" s="26" customFormat="1"/>
    <row r="12393" s="26" customFormat="1"/>
    <row r="12394" s="26" customFormat="1"/>
    <row r="12395" s="26" customFormat="1"/>
    <row r="12396" s="26" customFormat="1"/>
    <row r="12397" s="26" customFormat="1"/>
    <row r="12398" s="26" customFormat="1"/>
    <row r="12399" s="26" customFormat="1"/>
    <row r="12400" s="26" customFormat="1"/>
    <row r="12401" s="26" customFormat="1"/>
    <row r="12402" s="26" customFormat="1"/>
    <row r="12403" s="26" customFormat="1"/>
    <row r="12404" s="26" customFormat="1"/>
    <row r="12405" s="26" customFormat="1"/>
    <row r="12406" s="26" customFormat="1"/>
    <row r="12407" s="26" customFormat="1"/>
    <row r="12408" s="26" customFormat="1"/>
    <row r="12409" s="26" customFormat="1"/>
    <row r="12410" s="26" customFormat="1"/>
    <row r="12411" s="26" customFormat="1"/>
    <row r="12412" s="26" customFormat="1"/>
    <row r="12413" s="26" customFormat="1"/>
    <row r="12414" s="26" customFormat="1"/>
    <row r="12415" s="26" customFormat="1"/>
    <row r="12416" s="26" customFormat="1"/>
    <row r="12417" s="26" customFormat="1"/>
    <row r="12418" s="26" customFormat="1"/>
    <row r="12419" s="26" customFormat="1"/>
    <row r="12420" s="26" customFormat="1"/>
    <row r="12421" s="26" customFormat="1"/>
    <row r="12422" s="26" customFormat="1"/>
    <row r="12423" s="26" customFormat="1"/>
    <row r="12424" s="26" customFormat="1"/>
    <row r="12425" s="26" customFormat="1"/>
    <row r="12426" s="26" customFormat="1"/>
    <row r="12427" s="26" customFormat="1"/>
    <row r="12428" s="26" customFormat="1"/>
    <row r="12429" s="26" customFormat="1"/>
    <row r="12430" s="26" customFormat="1"/>
    <row r="12431" s="26" customFormat="1"/>
    <row r="12432" s="26" customFormat="1"/>
    <row r="12433" s="26" customFormat="1"/>
    <row r="12434" s="26" customFormat="1"/>
    <row r="12435" s="26" customFormat="1"/>
    <row r="12436" s="26" customFormat="1"/>
    <row r="12437" s="26" customFormat="1"/>
    <row r="12438" s="26" customFormat="1"/>
    <row r="12439" s="26" customFormat="1"/>
    <row r="12440" s="26" customFormat="1"/>
    <row r="12441" s="26" customFormat="1"/>
    <row r="12442" s="26" customFormat="1"/>
    <row r="12443" s="26" customFormat="1"/>
    <row r="12444" s="26" customFormat="1"/>
    <row r="12445" s="26" customFormat="1"/>
    <row r="12446" s="26" customFormat="1"/>
    <row r="12447" s="26" customFormat="1"/>
    <row r="12448" s="26" customFormat="1"/>
    <row r="12449" s="26" customFormat="1"/>
    <row r="12450" s="26" customFormat="1"/>
    <row r="12451" s="26" customFormat="1"/>
    <row r="12452" s="26" customFormat="1"/>
    <row r="12453" s="26" customFormat="1"/>
    <row r="12454" s="26" customFormat="1"/>
    <row r="12455" s="26" customFormat="1"/>
    <row r="12456" s="26" customFormat="1"/>
    <row r="12457" s="26" customFormat="1"/>
    <row r="12458" s="26" customFormat="1"/>
    <row r="12459" s="26" customFormat="1"/>
    <row r="12460" s="26" customFormat="1"/>
    <row r="12461" s="26" customFormat="1"/>
    <row r="12462" s="26" customFormat="1"/>
    <row r="12463" s="26" customFormat="1"/>
    <row r="12464" s="26" customFormat="1"/>
    <row r="12465" s="26" customFormat="1"/>
    <row r="12466" s="26" customFormat="1"/>
    <row r="12467" s="26" customFormat="1"/>
    <row r="12468" s="26" customFormat="1"/>
    <row r="12469" s="26" customFormat="1"/>
    <row r="12470" s="26" customFormat="1"/>
    <row r="12471" s="26" customFormat="1"/>
    <row r="12472" s="26" customFormat="1"/>
    <row r="12473" s="26" customFormat="1"/>
    <row r="12474" s="26" customFormat="1"/>
    <row r="12475" s="26" customFormat="1"/>
    <row r="12476" s="26" customFormat="1"/>
    <row r="12477" s="26" customFormat="1"/>
    <row r="12478" s="26" customFormat="1"/>
    <row r="12479" s="26" customFormat="1"/>
    <row r="12480" s="26" customFormat="1"/>
    <row r="12481" s="26" customFormat="1"/>
    <row r="12482" s="26" customFormat="1"/>
    <row r="12483" s="26" customFormat="1"/>
    <row r="12484" s="26" customFormat="1"/>
    <row r="12485" s="26" customFormat="1"/>
    <row r="12486" s="26" customFormat="1"/>
    <row r="12487" s="26" customFormat="1"/>
    <row r="12488" s="26" customFormat="1"/>
    <row r="12489" s="26" customFormat="1"/>
    <row r="12490" s="26" customFormat="1"/>
    <row r="12491" s="26" customFormat="1"/>
    <row r="12492" s="26" customFormat="1"/>
    <row r="12493" s="26" customFormat="1"/>
    <row r="12494" s="26" customFormat="1"/>
    <row r="12495" s="26" customFormat="1"/>
    <row r="12496" s="26" customFormat="1"/>
    <row r="12497" s="26" customFormat="1"/>
    <row r="12498" s="26" customFormat="1"/>
    <row r="12499" s="26" customFormat="1"/>
    <row r="12500" s="26" customFormat="1"/>
    <row r="12501" s="26" customFormat="1"/>
    <row r="12502" s="26" customFormat="1"/>
    <row r="12503" s="26" customFormat="1"/>
    <row r="12504" s="26" customFormat="1"/>
    <row r="12505" s="26" customFormat="1"/>
    <row r="12506" s="26" customFormat="1"/>
    <row r="12507" s="26" customFormat="1"/>
    <row r="12508" s="26" customFormat="1"/>
    <row r="12509" s="26" customFormat="1"/>
    <row r="12510" s="26" customFormat="1"/>
    <row r="12511" s="26" customFormat="1"/>
    <row r="12512" s="26" customFormat="1"/>
    <row r="12513" s="26" customFormat="1"/>
    <row r="12514" s="26" customFormat="1"/>
    <row r="12515" s="26" customFormat="1"/>
    <row r="12516" s="26" customFormat="1"/>
    <row r="12517" s="26" customFormat="1"/>
    <row r="12518" s="26" customFormat="1"/>
    <row r="12519" s="26" customFormat="1"/>
    <row r="12520" s="26" customFormat="1"/>
    <row r="12521" s="26" customFormat="1"/>
    <row r="12522" s="26" customFormat="1"/>
    <row r="12523" s="26" customFormat="1"/>
    <row r="12524" s="26" customFormat="1"/>
    <row r="12525" s="26" customFormat="1"/>
    <row r="12526" s="26" customFormat="1"/>
    <row r="12527" s="26" customFormat="1"/>
    <row r="12528" s="26" customFormat="1"/>
    <row r="12529" s="26" customFormat="1"/>
    <row r="12530" s="26" customFormat="1"/>
    <row r="12531" s="26" customFormat="1"/>
    <row r="12532" s="26" customFormat="1"/>
    <row r="12533" s="26" customFormat="1"/>
    <row r="12534" s="26" customFormat="1"/>
    <row r="12535" s="26" customFormat="1"/>
    <row r="12536" s="26" customFormat="1"/>
    <row r="12537" s="26" customFormat="1"/>
    <row r="12538" s="26" customFormat="1"/>
    <row r="12539" s="26" customFormat="1"/>
    <row r="12540" s="26" customFormat="1"/>
    <row r="12541" s="26" customFormat="1"/>
    <row r="12542" s="26" customFormat="1"/>
    <row r="12543" s="26" customFormat="1"/>
    <row r="12544" s="26" customFormat="1"/>
    <row r="12545" s="26" customFormat="1"/>
    <row r="12546" s="26" customFormat="1"/>
    <row r="12547" s="26" customFormat="1"/>
    <row r="12548" s="26" customFormat="1"/>
    <row r="12549" s="26" customFormat="1"/>
    <row r="12550" s="26" customFormat="1"/>
    <row r="12551" s="26" customFormat="1"/>
    <row r="12552" s="26" customFormat="1"/>
    <row r="12553" s="26" customFormat="1"/>
    <row r="12554" s="26" customFormat="1"/>
    <row r="12555" s="26" customFormat="1"/>
    <row r="12556" s="26" customFormat="1"/>
    <row r="12557" s="26" customFormat="1"/>
    <row r="12558" s="26" customFormat="1"/>
    <row r="12559" s="26" customFormat="1"/>
    <row r="12560" s="26" customFormat="1"/>
    <row r="12561" s="26" customFormat="1"/>
    <row r="12562" s="26" customFormat="1"/>
    <row r="12563" s="26" customFormat="1"/>
    <row r="12564" s="26" customFormat="1"/>
    <row r="12565" s="26" customFormat="1"/>
    <row r="12566" s="26" customFormat="1"/>
    <row r="12567" s="26" customFormat="1"/>
    <row r="12568" s="26" customFormat="1"/>
    <row r="12569" s="26" customFormat="1"/>
    <row r="12570" s="26" customFormat="1"/>
    <row r="12571" s="26" customFormat="1"/>
    <row r="12572" s="26" customFormat="1"/>
    <row r="12573" s="26" customFormat="1"/>
    <row r="12574" s="26" customFormat="1"/>
    <row r="12575" s="26" customFormat="1"/>
    <row r="12576" s="26" customFormat="1"/>
    <row r="12577" s="26" customFormat="1"/>
    <row r="12578" s="26" customFormat="1"/>
    <row r="12579" s="26" customFormat="1"/>
    <row r="12580" s="26" customFormat="1"/>
    <row r="12581" s="26" customFormat="1"/>
    <row r="12582" s="26" customFormat="1"/>
    <row r="12583" s="26" customFormat="1"/>
    <row r="12584" s="26" customFormat="1"/>
    <row r="12585" s="26" customFormat="1"/>
    <row r="12586" s="26" customFormat="1"/>
    <row r="12587" s="26" customFormat="1"/>
    <row r="12588" s="26" customFormat="1"/>
    <row r="12589" s="26" customFormat="1"/>
    <row r="12590" s="26" customFormat="1"/>
    <row r="12591" s="26" customFormat="1"/>
    <row r="12592" s="26" customFormat="1"/>
    <row r="12593" s="26" customFormat="1"/>
    <row r="12594" s="26" customFormat="1"/>
    <row r="12595" s="26" customFormat="1"/>
    <row r="12596" s="26" customFormat="1"/>
    <row r="12597" s="26" customFormat="1"/>
    <row r="12598" s="26" customFormat="1"/>
    <row r="12599" s="26" customFormat="1"/>
    <row r="12600" s="26" customFormat="1"/>
    <row r="12601" s="26" customFormat="1"/>
    <row r="12602" s="26" customFormat="1"/>
    <row r="12603" s="26" customFormat="1"/>
    <row r="12604" s="26" customFormat="1"/>
    <row r="12605" s="26" customFormat="1"/>
    <row r="12606" s="26" customFormat="1"/>
    <row r="12607" s="26" customFormat="1"/>
    <row r="12608" s="26" customFormat="1"/>
    <row r="12609" s="26" customFormat="1"/>
    <row r="12610" s="26" customFormat="1"/>
    <row r="12611" s="26" customFormat="1"/>
    <row r="12612" s="26" customFormat="1"/>
    <row r="12613" s="26" customFormat="1"/>
    <row r="12614" s="26" customFormat="1"/>
    <row r="12615" s="26" customFormat="1"/>
    <row r="12616" s="26" customFormat="1"/>
    <row r="12617" s="26" customFormat="1"/>
    <row r="12618" s="26" customFormat="1"/>
    <row r="12619" s="26" customFormat="1"/>
    <row r="12620" s="26" customFormat="1"/>
    <row r="12621" s="26" customFormat="1"/>
    <row r="12622" s="26" customFormat="1"/>
    <row r="12623" s="26" customFormat="1"/>
    <row r="12624" s="26" customFormat="1"/>
    <row r="12625" s="26" customFormat="1"/>
    <row r="12626" s="26" customFormat="1"/>
    <row r="12627" s="26" customFormat="1"/>
    <row r="12628" s="26" customFormat="1"/>
    <row r="12629" s="26" customFormat="1"/>
    <row r="12630" s="26" customFormat="1"/>
    <row r="12631" s="26" customFormat="1"/>
    <row r="12632" s="26" customFormat="1"/>
    <row r="12633" s="26" customFormat="1"/>
    <row r="12634" s="26" customFormat="1"/>
    <row r="12635" s="26" customFormat="1"/>
    <row r="12636" s="26" customFormat="1"/>
    <row r="12637" s="26" customFormat="1"/>
    <row r="12638" s="26" customFormat="1"/>
    <row r="12639" s="26" customFormat="1"/>
    <row r="12640" s="26" customFormat="1"/>
    <row r="12641" s="26" customFormat="1"/>
    <row r="12642" s="26" customFormat="1"/>
    <row r="12643" s="26" customFormat="1"/>
    <row r="12644" s="26" customFormat="1"/>
    <row r="12645" s="26" customFormat="1"/>
    <row r="12646" s="26" customFormat="1"/>
    <row r="12647" s="26" customFormat="1"/>
    <row r="12648" s="26" customFormat="1"/>
    <row r="12649" s="26" customFormat="1"/>
    <row r="12650" s="26" customFormat="1"/>
    <row r="12651" s="26" customFormat="1"/>
    <row r="12652" s="26" customFormat="1"/>
    <row r="12653" s="26" customFormat="1"/>
    <row r="12654" s="26" customFormat="1"/>
    <row r="12655" s="26" customFormat="1"/>
    <row r="12656" s="26" customFormat="1"/>
    <row r="12657" s="26" customFormat="1"/>
    <row r="12658" s="26" customFormat="1"/>
    <row r="12659" s="26" customFormat="1"/>
    <row r="12660" s="26" customFormat="1"/>
    <row r="12661" s="26" customFormat="1"/>
    <row r="12662" s="26" customFormat="1"/>
    <row r="12663" s="26" customFormat="1"/>
    <row r="12664" s="26" customFormat="1"/>
    <row r="12665" s="26" customFormat="1"/>
    <row r="12666" s="26" customFormat="1"/>
    <row r="12667" s="26" customFormat="1"/>
    <row r="12668" s="26" customFormat="1"/>
    <row r="12669" s="26" customFormat="1"/>
    <row r="12670" s="26" customFormat="1"/>
    <row r="12671" s="26" customFormat="1"/>
    <row r="12672" s="26" customFormat="1"/>
    <row r="12673" s="26" customFormat="1"/>
    <row r="12674" s="26" customFormat="1"/>
    <row r="12675" s="26" customFormat="1"/>
    <row r="12676" s="26" customFormat="1"/>
    <row r="12677" s="26" customFormat="1"/>
    <row r="12678" s="26" customFormat="1"/>
    <row r="12679" s="26" customFormat="1"/>
    <row r="12680" s="26" customFormat="1"/>
    <row r="12681" s="26" customFormat="1"/>
    <row r="12682" s="26" customFormat="1"/>
    <row r="12683" s="26" customFormat="1"/>
    <row r="12684" s="26" customFormat="1"/>
    <row r="12685" s="26" customFormat="1"/>
    <row r="12686" s="26" customFormat="1"/>
    <row r="12687" s="26" customFormat="1"/>
    <row r="12688" s="26" customFormat="1"/>
    <row r="12689" s="26" customFormat="1"/>
    <row r="12690" s="26" customFormat="1"/>
    <row r="12691" s="26" customFormat="1"/>
    <row r="12692" s="26" customFormat="1"/>
    <row r="12693" s="26" customFormat="1"/>
    <row r="12694" s="26" customFormat="1"/>
    <row r="12695" s="26" customFormat="1"/>
    <row r="12696" s="26" customFormat="1"/>
    <row r="12697" s="26" customFormat="1"/>
    <row r="12698" s="26" customFormat="1"/>
    <row r="12699" s="26" customFormat="1"/>
    <row r="12700" s="26" customFormat="1"/>
    <row r="12701" s="26" customFormat="1"/>
    <row r="12702" s="26" customFormat="1"/>
    <row r="12703" s="26" customFormat="1"/>
    <row r="12704" s="26" customFormat="1"/>
    <row r="12705" s="26" customFormat="1"/>
    <row r="12706" s="26" customFormat="1"/>
    <row r="12707" s="26" customFormat="1"/>
    <row r="12708" s="26" customFormat="1"/>
    <row r="12709" s="26" customFormat="1"/>
    <row r="12710" s="26" customFormat="1"/>
    <row r="12711" s="26" customFormat="1"/>
    <row r="12712" s="26" customFormat="1"/>
    <row r="12713" s="26" customFormat="1"/>
    <row r="12714" s="26" customFormat="1"/>
    <row r="12715" s="26" customFormat="1"/>
    <row r="12716" s="26" customFormat="1"/>
    <row r="12717" s="26" customFormat="1"/>
    <row r="12718" s="26" customFormat="1"/>
    <row r="12719" s="26" customFormat="1"/>
    <row r="12720" s="26" customFormat="1"/>
    <row r="12721" s="26" customFormat="1"/>
    <row r="12722" s="26" customFormat="1"/>
    <row r="12723" s="26" customFormat="1"/>
    <row r="12724" s="26" customFormat="1"/>
    <row r="12725" s="26" customFormat="1"/>
    <row r="12726" s="26" customFormat="1"/>
    <row r="12727" s="26" customFormat="1"/>
    <row r="12728" s="26" customFormat="1"/>
    <row r="12729" s="26" customFormat="1"/>
    <row r="12730" s="26" customFormat="1"/>
    <row r="12731" s="26" customFormat="1"/>
    <row r="12732" s="26" customFormat="1"/>
    <row r="12733" s="26" customFormat="1"/>
    <row r="12734" s="26" customFormat="1"/>
    <row r="12735" s="26" customFormat="1"/>
    <row r="12736" s="26" customFormat="1"/>
    <row r="12737" s="26" customFormat="1"/>
    <row r="12738" s="26" customFormat="1"/>
    <row r="12739" s="26" customFormat="1"/>
    <row r="12740" s="26" customFormat="1"/>
    <row r="12741" s="26" customFormat="1"/>
    <row r="12742" s="26" customFormat="1"/>
    <row r="12743" s="26" customFormat="1"/>
    <row r="12744" s="26" customFormat="1"/>
    <row r="12745" s="26" customFormat="1"/>
    <row r="12746" s="26" customFormat="1"/>
    <row r="12747" s="26" customFormat="1"/>
    <row r="12748" s="26" customFormat="1"/>
    <row r="12749" s="26" customFormat="1"/>
    <row r="12750" s="26" customFormat="1"/>
    <row r="12751" s="26" customFormat="1"/>
    <row r="12752" s="26" customFormat="1"/>
    <row r="12753" s="26" customFormat="1"/>
    <row r="12754" s="26" customFormat="1"/>
    <row r="12755" s="26" customFormat="1"/>
    <row r="12756" s="26" customFormat="1"/>
    <row r="12757" s="26" customFormat="1"/>
    <row r="12758" s="26" customFormat="1"/>
    <row r="12759" s="26" customFormat="1"/>
    <row r="12760" s="26" customFormat="1"/>
    <row r="12761" s="26" customFormat="1"/>
    <row r="12762" s="26" customFormat="1"/>
    <row r="12763" s="26" customFormat="1"/>
    <row r="12764" s="26" customFormat="1"/>
    <row r="12765" s="26" customFormat="1"/>
    <row r="12766" s="26" customFormat="1"/>
    <row r="12767" s="26" customFormat="1"/>
    <row r="12768" s="26" customFormat="1"/>
    <row r="12769" s="26" customFormat="1"/>
    <row r="12770" s="26" customFormat="1"/>
    <row r="12771" s="26" customFormat="1"/>
    <row r="12772" s="26" customFormat="1"/>
    <row r="12773" s="26" customFormat="1"/>
    <row r="12774" s="26" customFormat="1"/>
    <row r="12775" s="26" customFormat="1"/>
    <row r="12776" s="26" customFormat="1"/>
    <row r="12777" s="26" customFormat="1"/>
    <row r="12778" s="26" customFormat="1"/>
    <row r="12779" s="26" customFormat="1"/>
    <row r="12780" s="26" customFormat="1"/>
    <row r="12781" s="26" customFormat="1"/>
    <row r="12782" s="26" customFormat="1"/>
    <row r="12783" s="26" customFormat="1"/>
    <row r="12784" s="26" customFormat="1"/>
    <row r="12785" s="26" customFormat="1"/>
    <row r="12786" s="26" customFormat="1"/>
    <row r="12787" s="26" customFormat="1"/>
    <row r="12788" s="26" customFormat="1"/>
    <row r="12789" s="26" customFormat="1"/>
    <row r="12790" s="26" customFormat="1"/>
    <row r="12791" s="26" customFormat="1"/>
    <row r="12792" s="26" customFormat="1"/>
    <row r="12793" s="26" customFormat="1"/>
    <row r="12794" s="26" customFormat="1"/>
    <row r="12795" s="26" customFormat="1"/>
    <row r="12796" s="26" customFormat="1"/>
    <row r="12797" s="26" customFormat="1"/>
    <row r="12798" s="26" customFormat="1"/>
    <row r="12799" s="26" customFormat="1"/>
    <row r="12800" s="26" customFormat="1"/>
    <row r="12801" s="26" customFormat="1"/>
    <row r="12802" s="26" customFormat="1"/>
    <row r="12803" s="26" customFormat="1"/>
    <row r="12804" s="26" customFormat="1"/>
    <row r="12805" s="26" customFormat="1"/>
    <row r="12806" s="26" customFormat="1"/>
    <row r="12807" s="26" customFormat="1"/>
    <row r="12808" s="26" customFormat="1"/>
    <row r="12809" s="26" customFormat="1"/>
    <row r="12810" s="26" customFormat="1"/>
    <row r="12811" s="26" customFormat="1"/>
    <row r="12812" s="26" customFormat="1"/>
    <row r="12813" s="26" customFormat="1"/>
    <row r="12814" s="26" customFormat="1"/>
    <row r="12815" s="26" customFormat="1"/>
    <row r="12816" s="26" customFormat="1"/>
    <row r="12817" s="26" customFormat="1"/>
    <row r="12818" s="26" customFormat="1"/>
    <row r="12819" s="26" customFormat="1"/>
    <row r="12820" s="26" customFormat="1"/>
    <row r="12821" s="26" customFormat="1"/>
    <row r="12822" s="26" customFormat="1"/>
    <row r="12823" s="26" customFormat="1"/>
    <row r="12824" s="26" customFormat="1"/>
    <row r="12825" s="26" customFormat="1"/>
    <row r="12826" s="26" customFormat="1"/>
    <row r="12827" s="26" customFormat="1"/>
    <row r="12828" s="26" customFormat="1"/>
    <row r="12829" s="26" customFormat="1"/>
    <row r="12830" s="26" customFormat="1"/>
    <row r="12831" s="26" customFormat="1"/>
    <row r="12832" s="26" customFormat="1"/>
    <row r="12833" s="26" customFormat="1"/>
    <row r="12834" s="26" customFormat="1"/>
    <row r="12835" s="26" customFormat="1"/>
    <row r="12836" s="26" customFormat="1"/>
    <row r="12837" s="26" customFormat="1"/>
    <row r="12838" s="26" customFormat="1"/>
    <row r="12839" s="26" customFormat="1"/>
    <row r="12840" s="26" customFormat="1"/>
    <row r="12841" s="26" customFormat="1"/>
    <row r="12842" s="26" customFormat="1"/>
    <row r="12843" s="26" customFormat="1"/>
    <row r="12844" s="26" customFormat="1"/>
    <row r="12845" s="26" customFormat="1"/>
    <row r="12846" s="26" customFormat="1"/>
    <row r="12847" s="26" customFormat="1"/>
    <row r="12848" s="26" customFormat="1"/>
    <row r="12849" s="26" customFormat="1"/>
    <row r="12850" s="26" customFormat="1"/>
    <row r="12851" s="26" customFormat="1"/>
    <row r="12852" s="26" customFormat="1"/>
    <row r="12853" s="26" customFormat="1"/>
    <row r="12854" s="26" customFormat="1"/>
    <row r="12855" s="26" customFormat="1"/>
    <row r="12856" s="26" customFormat="1"/>
    <row r="12857" s="26" customFormat="1"/>
    <row r="12858" s="26" customFormat="1"/>
    <row r="12859" s="26" customFormat="1"/>
    <row r="12860" s="26" customFormat="1"/>
    <row r="12861" s="26" customFormat="1"/>
    <row r="12862" s="26" customFormat="1"/>
    <row r="12863" s="26" customFormat="1"/>
    <row r="12864" s="26" customFormat="1"/>
    <row r="12865" s="26" customFormat="1"/>
    <row r="12866" s="26" customFormat="1"/>
    <row r="12867" s="26" customFormat="1"/>
    <row r="12868" s="26" customFormat="1"/>
    <row r="12869" s="26" customFormat="1"/>
    <row r="12870" s="26" customFormat="1"/>
    <row r="12871" s="26" customFormat="1"/>
    <row r="12872" s="26" customFormat="1"/>
    <row r="12873" s="26" customFormat="1"/>
    <row r="12874" s="26" customFormat="1"/>
    <row r="12875" s="26" customFormat="1"/>
    <row r="12876" s="26" customFormat="1"/>
    <row r="12877" s="26" customFormat="1"/>
    <row r="12878" s="26" customFormat="1"/>
    <row r="12879" s="26" customFormat="1"/>
    <row r="12880" s="26" customFormat="1"/>
    <row r="12881" s="26" customFormat="1"/>
    <row r="12882" s="26" customFormat="1"/>
    <row r="12883" s="26" customFormat="1"/>
    <row r="12884" s="26" customFormat="1"/>
    <row r="12885" s="26" customFormat="1"/>
    <row r="12886" s="26" customFormat="1"/>
    <row r="12887" s="26" customFormat="1"/>
    <row r="12888" s="26" customFormat="1"/>
    <row r="12889" s="26" customFormat="1"/>
    <row r="12890" s="26" customFormat="1"/>
    <row r="12891" s="26" customFormat="1"/>
    <row r="12892" s="26" customFormat="1"/>
    <row r="12893" s="26" customFormat="1"/>
    <row r="12894" s="26" customFormat="1"/>
    <row r="12895" s="26" customFormat="1"/>
    <row r="12896" s="26" customFormat="1"/>
    <row r="12897" s="26" customFormat="1"/>
    <row r="12898" s="26" customFormat="1"/>
    <row r="12899" s="26" customFormat="1"/>
    <row r="12900" s="26" customFormat="1"/>
    <row r="12901" s="26" customFormat="1"/>
    <row r="12902" s="26" customFormat="1"/>
    <row r="12903" s="26" customFormat="1"/>
    <row r="12904" s="26" customFormat="1"/>
    <row r="12905" s="26" customFormat="1"/>
    <row r="12906" s="26" customFormat="1"/>
    <row r="12907" s="26" customFormat="1"/>
    <row r="12908" s="26" customFormat="1"/>
    <row r="12909" s="26" customFormat="1"/>
    <row r="12910" s="26" customFormat="1"/>
    <row r="12911" s="26" customFormat="1"/>
    <row r="12912" s="26" customFormat="1"/>
    <row r="12913" s="26" customFormat="1"/>
    <row r="12914" s="26" customFormat="1"/>
    <row r="12915" s="26" customFormat="1"/>
    <row r="12916" s="26" customFormat="1"/>
    <row r="12917" s="26" customFormat="1"/>
    <row r="12918" s="26" customFormat="1"/>
    <row r="12919" s="26" customFormat="1"/>
    <row r="12920" s="26" customFormat="1"/>
    <row r="12921" s="26" customFormat="1"/>
    <row r="12922" s="26" customFormat="1"/>
    <row r="12923" s="26" customFormat="1"/>
    <row r="12924" s="26" customFormat="1"/>
    <row r="12925" s="26" customFormat="1"/>
    <row r="12926" s="26" customFormat="1"/>
    <row r="12927" s="26" customFormat="1"/>
    <row r="12928" s="26" customFormat="1"/>
    <row r="12929" s="26" customFormat="1"/>
    <row r="12930" s="26" customFormat="1"/>
    <row r="12931" s="26" customFormat="1"/>
    <row r="12932" s="26" customFormat="1"/>
    <row r="12933" s="26" customFormat="1"/>
    <row r="12934" s="26" customFormat="1"/>
    <row r="12935" s="26" customFormat="1"/>
    <row r="12936" s="26" customFormat="1"/>
    <row r="12937" s="26" customFormat="1"/>
    <row r="12938" s="26" customFormat="1"/>
    <row r="12939" s="26" customFormat="1"/>
    <row r="12940" s="26" customFormat="1"/>
    <row r="12941" s="26" customFormat="1"/>
    <row r="12942" s="26" customFormat="1"/>
    <row r="12943" s="26" customFormat="1"/>
    <row r="12944" s="26" customFormat="1"/>
    <row r="12945" s="26" customFormat="1"/>
    <row r="12946" s="26" customFormat="1"/>
    <row r="12947" s="26" customFormat="1"/>
    <row r="12948" s="26" customFormat="1"/>
    <row r="12949" s="26" customFormat="1"/>
    <row r="12950" s="26" customFormat="1"/>
    <row r="12951" s="26" customFormat="1"/>
    <row r="12952" s="26" customFormat="1"/>
    <row r="12953" s="26" customFormat="1"/>
    <row r="12954" s="26" customFormat="1"/>
    <row r="12955" s="26" customFormat="1"/>
    <row r="12956" s="26" customFormat="1"/>
    <row r="12957" s="26" customFormat="1"/>
    <row r="12958" s="26" customFormat="1"/>
    <row r="12959" s="26" customFormat="1"/>
    <row r="12960" s="26" customFormat="1"/>
    <row r="12961" s="26" customFormat="1"/>
    <row r="12962" s="26" customFormat="1"/>
    <row r="12963" s="26" customFormat="1"/>
    <row r="12964" s="26" customFormat="1"/>
    <row r="12965" s="26" customFormat="1"/>
    <row r="12966" s="26" customFormat="1"/>
    <row r="12967" s="26" customFormat="1"/>
    <row r="12968" s="26" customFormat="1"/>
    <row r="12969" s="26" customFormat="1"/>
    <row r="12970" s="26" customFormat="1"/>
    <row r="12971" s="26" customFormat="1"/>
    <row r="12972" s="26" customFormat="1"/>
    <row r="12973" s="26" customFormat="1"/>
    <row r="12974" s="26" customFormat="1"/>
    <row r="12975" s="26" customFormat="1"/>
    <row r="12976" s="26" customFormat="1"/>
    <row r="12977" s="26" customFormat="1"/>
    <row r="12978" s="26" customFormat="1"/>
    <row r="12979" s="26" customFormat="1"/>
    <row r="12980" s="26" customFormat="1"/>
    <row r="12981" s="26" customFormat="1"/>
    <row r="12982" s="26" customFormat="1"/>
    <row r="12983" s="26" customFormat="1"/>
    <row r="12984" s="26" customFormat="1"/>
    <row r="12985" s="26" customFormat="1"/>
    <row r="12986" s="26" customFormat="1"/>
    <row r="12987" s="26" customFormat="1"/>
    <row r="12988" s="26" customFormat="1"/>
    <row r="12989" s="26" customFormat="1"/>
    <row r="12990" s="26" customFormat="1"/>
    <row r="12991" s="26" customFormat="1"/>
    <row r="12992" s="26" customFormat="1"/>
    <row r="12993" s="26" customFormat="1"/>
    <row r="12994" s="26" customFormat="1"/>
    <row r="12995" s="26" customFormat="1"/>
    <row r="12996" s="26" customFormat="1"/>
    <row r="12997" s="26" customFormat="1"/>
    <row r="12998" s="26" customFormat="1"/>
    <row r="12999" s="26" customFormat="1"/>
    <row r="13000" s="26" customFormat="1"/>
    <row r="13001" s="26" customFormat="1"/>
    <row r="13002" s="26" customFormat="1"/>
    <row r="13003" s="26" customFormat="1"/>
    <row r="13004" s="26" customFormat="1"/>
    <row r="13005" s="26" customFormat="1"/>
    <row r="13006" s="26" customFormat="1"/>
    <row r="13007" s="26" customFormat="1"/>
    <row r="13008" s="26" customFormat="1"/>
    <row r="13009" s="26" customFormat="1"/>
    <row r="13010" s="26" customFormat="1"/>
    <row r="13011" s="26" customFormat="1"/>
    <row r="13012" s="26" customFormat="1"/>
    <row r="13013" s="26" customFormat="1"/>
    <row r="13014" s="26" customFormat="1"/>
    <row r="13015" s="26" customFormat="1"/>
    <row r="13016" s="26" customFormat="1"/>
    <row r="13017" s="26" customFormat="1"/>
    <row r="13018" s="26" customFormat="1"/>
    <row r="13019" s="26" customFormat="1"/>
    <row r="13020" s="26" customFormat="1"/>
    <row r="13021" s="26" customFormat="1"/>
    <row r="13022" s="26" customFormat="1"/>
    <row r="13023" s="26" customFormat="1"/>
    <row r="13024" s="26" customFormat="1"/>
    <row r="13025" s="26" customFormat="1"/>
    <row r="13026" s="26" customFormat="1"/>
    <row r="13027" s="26" customFormat="1"/>
    <row r="13028" s="26" customFormat="1"/>
    <row r="13029" s="26" customFormat="1"/>
    <row r="13030" s="26" customFormat="1"/>
    <row r="13031" s="26" customFormat="1"/>
    <row r="13032" s="26" customFormat="1"/>
    <row r="13033" s="26" customFormat="1"/>
    <row r="13034" s="26" customFormat="1"/>
    <row r="13035" s="26" customFormat="1"/>
    <row r="13036" s="26" customFormat="1"/>
    <row r="13037" s="26" customFormat="1"/>
    <row r="13038" s="26" customFormat="1"/>
    <row r="13039" s="26" customFormat="1"/>
    <row r="13040" s="26" customFormat="1"/>
    <row r="13041" s="26" customFormat="1"/>
    <row r="13042" s="26" customFormat="1"/>
    <row r="13043" s="26" customFormat="1"/>
    <row r="13044" s="26" customFormat="1"/>
    <row r="13045" s="26" customFormat="1"/>
    <row r="13046" s="26" customFormat="1"/>
    <row r="13047" s="26" customFormat="1"/>
    <row r="13048" s="26" customFormat="1"/>
    <row r="13049" s="26" customFormat="1"/>
    <row r="13050" s="26" customFormat="1"/>
    <row r="13051" s="26" customFormat="1"/>
    <row r="13052" s="26" customFormat="1"/>
    <row r="13053" s="26" customFormat="1"/>
    <row r="13054" s="26" customFormat="1"/>
    <row r="13055" s="26" customFormat="1"/>
    <row r="13056" s="26" customFormat="1"/>
    <row r="13057" s="26" customFormat="1"/>
    <row r="13058" s="26" customFormat="1"/>
    <row r="13059" s="26" customFormat="1"/>
    <row r="13060" s="26" customFormat="1"/>
    <row r="13061" s="26" customFormat="1"/>
    <row r="13062" s="26" customFormat="1"/>
    <row r="13063" s="26" customFormat="1"/>
    <row r="13064" s="26" customFormat="1"/>
    <row r="13065" s="26" customFormat="1"/>
    <row r="13066" s="26" customFormat="1"/>
    <row r="13067" s="26" customFormat="1"/>
    <row r="13068" s="26" customFormat="1"/>
    <row r="13069" s="26" customFormat="1"/>
    <row r="13070" s="26" customFormat="1"/>
    <row r="13071" s="26" customFormat="1"/>
    <row r="13072" s="26" customFormat="1"/>
    <row r="13073" s="26" customFormat="1"/>
    <row r="13074" s="26" customFormat="1"/>
    <row r="13075" s="26" customFormat="1"/>
    <row r="13076" s="26" customFormat="1"/>
    <row r="13077" s="26" customFormat="1"/>
    <row r="13078" s="26" customFormat="1"/>
    <row r="13079" s="26" customFormat="1"/>
    <row r="13080" s="26" customFormat="1"/>
    <row r="13081" s="26" customFormat="1"/>
    <row r="13082" s="26" customFormat="1"/>
    <row r="13083" s="26" customFormat="1"/>
    <row r="13084" s="26" customFormat="1"/>
    <row r="13085" s="26" customFormat="1"/>
    <row r="13086" s="26" customFormat="1"/>
    <row r="13087" s="26" customFormat="1"/>
    <row r="13088" s="26" customFormat="1"/>
    <row r="13089" s="26" customFormat="1"/>
    <row r="13090" s="26" customFormat="1"/>
    <row r="13091" s="26" customFormat="1"/>
    <row r="13092" s="26" customFormat="1"/>
    <row r="13093" s="26" customFormat="1"/>
    <row r="13094" s="26" customFormat="1"/>
    <row r="13095" s="26" customFormat="1"/>
    <row r="13096" s="26" customFormat="1"/>
    <row r="13097" s="26" customFormat="1"/>
    <row r="13098" s="26" customFormat="1"/>
    <row r="13099" s="26" customFormat="1"/>
    <row r="13100" s="26" customFormat="1"/>
    <row r="13101" s="26" customFormat="1"/>
    <row r="13102" s="26" customFormat="1"/>
    <row r="13103" s="26" customFormat="1"/>
    <row r="13104" s="26" customFormat="1"/>
    <row r="13105" s="26" customFormat="1"/>
    <row r="13106" s="26" customFormat="1"/>
    <row r="13107" s="26" customFormat="1"/>
    <row r="13108" s="26" customFormat="1"/>
    <row r="13109" s="26" customFormat="1"/>
    <row r="13110" s="26" customFormat="1"/>
    <row r="13111" s="26" customFormat="1"/>
    <row r="13112" s="26" customFormat="1"/>
    <row r="13113" s="26" customFormat="1"/>
    <row r="13114" s="26" customFormat="1"/>
    <row r="13115" s="26" customFormat="1"/>
    <row r="13116" s="26" customFormat="1"/>
    <row r="13117" s="26" customFormat="1"/>
    <row r="13118" s="26" customFormat="1"/>
    <row r="13119" s="26" customFormat="1"/>
    <row r="13120" s="26" customFormat="1"/>
    <row r="13121" s="26" customFormat="1"/>
    <row r="13122" s="26" customFormat="1"/>
    <row r="13123" s="26" customFormat="1"/>
    <row r="13124" s="26" customFormat="1"/>
    <row r="13125" s="26" customFormat="1"/>
    <row r="13126" s="26" customFormat="1"/>
    <row r="13127" s="26" customFormat="1"/>
    <row r="13128" s="26" customFormat="1"/>
    <row r="13129" s="26" customFormat="1"/>
    <row r="13130" s="26" customFormat="1"/>
    <row r="13131" s="26" customFormat="1"/>
    <row r="13132" s="26" customFormat="1"/>
    <row r="13133" s="26" customFormat="1"/>
    <row r="13134" s="26" customFormat="1"/>
    <row r="13135" s="26" customFormat="1"/>
    <row r="13136" s="26" customFormat="1"/>
    <row r="13137" s="26" customFormat="1"/>
    <row r="13138" s="26" customFormat="1"/>
    <row r="13139" s="26" customFormat="1"/>
    <row r="13140" s="26" customFormat="1"/>
    <row r="13141" s="26" customFormat="1"/>
    <row r="13142" s="26" customFormat="1"/>
    <row r="13143" s="26" customFormat="1"/>
    <row r="13144" s="26" customFormat="1"/>
    <row r="13145" s="26" customFormat="1"/>
    <row r="13146" s="26" customFormat="1"/>
    <row r="13147" s="26" customFormat="1"/>
    <row r="13148" s="26" customFormat="1"/>
    <row r="13149" s="26" customFormat="1"/>
    <row r="13150" s="26" customFormat="1"/>
    <row r="13151" s="26" customFormat="1"/>
    <row r="13152" s="26" customFormat="1"/>
    <row r="13153" s="26" customFormat="1"/>
    <row r="13154" s="26" customFormat="1"/>
    <row r="13155" s="26" customFormat="1"/>
    <row r="13156" s="26" customFormat="1"/>
    <row r="13157" s="26" customFormat="1"/>
    <row r="13158" s="26" customFormat="1"/>
    <row r="13159" s="26" customFormat="1"/>
    <row r="13160" s="26" customFormat="1"/>
    <row r="13161" s="26" customFormat="1"/>
    <row r="13162" s="26" customFormat="1"/>
    <row r="13163" s="26" customFormat="1"/>
    <row r="13164" s="26" customFormat="1"/>
    <row r="13165" s="26" customFormat="1"/>
    <row r="13166" s="26" customFormat="1"/>
    <row r="13167" s="26" customFormat="1"/>
    <row r="13168" s="26" customFormat="1"/>
    <row r="13169" s="26" customFormat="1"/>
    <row r="13170" s="26" customFormat="1"/>
    <row r="13171" s="26" customFormat="1"/>
    <row r="13172" s="26" customFormat="1"/>
    <row r="13173" s="26" customFormat="1"/>
    <row r="13174" s="26" customFormat="1"/>
    <row r="13175" s="26" customFormat="1"/>
    <row r="13176" s="26" customFormat="1"/>
    <row r="13177" s="26" customFormat="1"/>
    <row r="13178" s="26" customFormat="1"/>
    <row r="13179" s="26" customFormat="1"/>
    <row r="13180" s="26" customFormat="1"/>
    <row r="13181" s="26" customFormat="1"/>
    <row r="13182" s="26" customFormat="1"/>
    <row r="13183" s="26" customFormat="1"/>
    <row r="13184" s="26" customFormat="1"/>
    <row r="13185" s="26" customFormat="1"/>
    <row r="13186" s="26" customFormat="1"/>
    <row r="13187" s="26" customFormat="1"/>
    <row r="13188" s="26" customFormat="1"/>
    <row r="13189" s="26" customFormat="1"/>
    <row r="13190" s="26" customFormat="1"/>
    <row r="13191" s="26" customFormat="1"/>
    <row r="13192" s="26" customFormat="1"/>
    <row r="13193" s="26" customFormat="1"/>
    <row r="13194" s="26" customFormat="1"/>
    <row r="13195" s="26" customFormat="1"/>
    <row r="13196" s="26" customFormat="1"/>
    <row r="13197" s="26" customFormat="1"/>
    <row r="13198" s="26" customFormat="1"/>
    <row r="13199" s="26" customFormat="1"/>
    <row r="13200" s="26" customFormat="1"/>
    <row r="13201" s="26" customFormat="1"/>
    <row r="13202" s="26" customFormat="1"/>
    <row r="13203" s="26" customFormat="1"/>
    <row r="13204" s="26" customFormat="1"/>
    <row r="13205" s="26" customFormat="1"/>
    <row r="13206" s="26" customFormat="1"/>
    <row r="13207" s="26" customFormat="1"/>
    <row r="13208" s="26" customFormat="1"/>
    <row r="13209" s="26" customFormat="1"/>
    <row r="13210" s="26" customFormat="1"/>
    <row r="13211" s="26" customFormat="1"/>
    <row r="13212" s="26" customFormat="1"/>
    <row r="13213" s="26" customFormat="1"/>
    <row r="13214" s="26" customFormat="1"/>
    <row r="13215" s="26" customFormat="1"/>
    <row r="13216" s="26" customFormat="1"/>
    <row r="13217" s="26" customFormat="1"/>
    <row r="13218" s="26" customFormat="1"/>
    <row r="13219" s="26" customFormat="1"/>
    <row r="13220" s="26" customFormat="1"/>
    <row r="13221" s="26" customFormat="1"/>
    <row r="13222" s="26" customFormat="1"/>
    <row r="13223" s="26" customFormat="1"/>
    <row r="13224" s="26" customFormat="1"/>
    <row r="13225" s="26" customFormat="1"/>
    <row r="13226" s="26" customFormat="1"/>
    <row r="13227" s="26" customFormat="1"/>
    <row r="13228" s="26" customFormat="1"/>
    <row r="13229" s="26" customFormat="1"/>
    <row r="13230" s="26" customFormat="1"/>
    <row r="13231" s="26" customFormat="1"/>
    <row r="13232" s="26" customFormat="1"/>
    <row r="13233" s="26" customFormat="1"/>
    <row r="13234" s="26" customFormat="1"/>
    <row r="13235" s="26" customFormat="1"/>
    <row r="13236" s="26" customFormat="1"/>
    <row r="13237" s="26" customFormat="1"/>
    <row r="13238" s="26" customFormat="1"/>
    <row r="13239" s="26" customFormat="1"/>
    <row r="13240" s="26" customFormat="1"/>
    <row r="13241" s="26" customFormat="1"/>
    <row r="13242" s="26" customFormat="1"/>
    <row r="13243" s="26" customFormat="1"/>
    <row r="13244" s="26" customFormat="1"/>
    <row r="13245" s="26" customFormat="1"/>
    <row r="13246" s="26" customFormat="1"/>
    <row r="13247" s="26" customFormat="1"/>
    <row r="13248" s="26" customFormat="1"/>
    <row r="13249" s="26" customFormat="1"/>
    <row r="13250" s="26" customFormat="1"/>
    <row r="13251" s="26" customFormat="1"/>
    <row r="13252" s="26" customFormat="1"/>
    <row r="13253" s="26" customFormat="1"/>
    <row r="13254" s="26" customFormat="1"/>
    <row r="13255" s="26" customFormat="1"/>
    <row r="13256" s="26" customFormat="1"/>
    <row r="13257" s="26" customFormat="1"/>
    <row r="13258" s="26" customFormat="1"/>
    <row r="13259" s="26" customFormat="1"/>
    <row r="13260" s="26" customFormat="1"/>
    <row r="13261" s="26" customFormat="1"/>
    <row r="13262" s="26" customFormat="1"/>
    <row r="13263" s="26" customFormat="1"/>
    <row r="13264" s="26" customFormat="1"/>
    <row r="13265" s="26" customFormat="1"/>
    <row r="13266" s="26" customFormat="1"/>
    <row r="13267" s="26" customFormat="1"/>
    <row r="13268" s="26" customFormat="1"/>
    <row r="13269" s="26" customFormat="1"/>
    <row r="13270" s="26" customFormat="1"/>
    <row r="13271" s="26" customFormat="1"/>
    <row r="13272" s="26" customFormat="1"/>
    <row r="13273" s="26" customFormat="1"/>
    <row r="13274" s="26" customFormat="1"/>
    <row r="13275" s="26" customFormat="1"/>
    <row r="13276" s="26" customFormat="1"/>
    <row r="13277" s="26" customFormat="1"/>
    <row r="13278" s="26" customFormat="1"/>
    <row r="13279" s="26" customFormat="1"/>
    <row r="13280" s="26" customFormat="1"/>
    <row r="13281" s="26" customFormat="1"/>
    <row r="13282" s="26" customFormat="1"/>
    <row r="13283" s="26" customFormat="1"/>
    <row r="13284" s="26" customFormat="1"/>
    <row r="13285" s="26" customFormat="1"/>
    <row r="13286" s="26" customFormat="1"/>
    <row r="13287" s="26" customFormat="1"/>
    <row r="13288" s="26" customFormat="1"/>
    <row r="13289" s="26" customFormat="1"/>
    <row r="13290" s="26" customFormat="1"/>
    <row r="13291" s="26" customFormat="1"/>
    <row r="13292" s="26" customFormat="1"/>
    <row r="13293" s="26" customFormat="1"/>
    <row r="13294" s="26" customFormat="1"/>
    <row r="13295" s="26" customFormat="1"/>
    <row r="13296" s="26" customFormat="1"/>
    <row r="13297" s="26" customFormat="1"/>
    <row r="13298" s="26" customFormat="1"/>
    <row r="13299" s="26" customFormat="1"/>
    <row r="13300" s="26" customFormat="1"/>
    <row r="13301" s="26" customFormat="1"/>
    <row r="13302" s="26" customFormat="1"/>
    <row r="13303" s="26" customFormat="1"/>
    <row r="13304" s="26" customFormat="1"/>
    <row r="13305" s="26" customFormat="1"/>
    <row r="13306" s="26" customFormat="1"/>
    <row r="13307" s="26" customFormat="1"/>
    <row r="13308" s="26" customFormat="1"/>
    <row r="13309" s="26" customFormat="1"/>
    <row r="13310" s="26" customFormat="1"/>
    <row r="13311" s="26" customFormat="1"/>
    <row r="13312" s="26" customFormat="1"/>
    <row r="13313" s="26" customFormat="1"/>
    <row r="13314" s="26" customFormat="1"/>
    <row r="13315" s="26" customFormat="1"/>
    <row r="13316" s="26" customFormat="1"/>
    <row r="13317" s="26" customFormat="1"/>
    <row r="13318" s="26" customFormat="1"/>
    <row r="13319" s="26" customFormat="1"/>
    <row r="13320" s="26" customFormat="1"/>
    <row r="13321" s="26" customFormat="1"/>
    <row r="13322" s="26" customFormat="1"/>
    <row r="13323" s="26" customFormat="1"/>
    <row r="13324" s="26" customFormat="1"/>
    <row r="13325" s="26" customFormat="1"/>
    <row r="13326" s="26" customFormat="1"/>
    <row r="13327" s="26" customFormat="1"/>
    <row r="13328" s="26" customFormat="1"/>
    <row r="13329" s="26" customFormat="1"/>
    <row r="13330" s="26" customFormat="1"/>
    <row r="13331" s="26" customFormat="1"/>
    <row r="13332" s="26" customFormat="1"/>
    <row r="13333" s="26" customFormat="1"/>
    <row r="13334" s="26" customFormat="1"/>
    <row r="13335" s="26" customFormat="1"/>
    <row r="13336" s="26" customFormat="1"/>
    <row r="13337" s="26" customFormat="1"/>
    <row r="13338" s="26" customFormat="1"/>
    <row r="13339" s="26" customFormat="1"/>
    <row r="13340" s="26" customFormat="1"/>
    <row r="13341" s="26" customFormat="1"/>
    <row r="13342" s="26" customFormat="1"/>
    <row r="13343" s="26" customFormat="1"/>
    <row r="13344" s="26" customFormat="1"/>
    <row r="13345" s="26" customFormat="1"/>
    <row r="13346" s="26" customFormat="1"/>
    <row r="13347" s="26" customFormat="1"/>
    <row r="13348" s="26" customFormat="1"/>
    <row r="13349" s="26" customFormat="1"/>
    <row r="13350" s="26" customFormat="1"/>
    <row r="13351" s="26" customFormat="1"/>
    <row r="13352" s="26" customFormat="1"/>
    <row r="13353" s="26" customFormat="1"/>
    <row r="13354" s="26" customFormat="1"/>
    <row r="13355" s="26" customFormat="1"/>
    <row r="13356" s="26" customFormat="1"/>
    <row r="13357" s="26" customFormat="1"/>
    <row r="13358" s="26" customFormat="1"/>
    <row r="13359" s="26" customFormat="1"/>
    <row r="13360" s="26" customFormat="1"/>
    <row r="13361" s="26" customFormat="1"/>
    <row r="13362" s="26" customFormat="1"/>
    <row r="13363" s="26" customFormat="1"/>
    <row r="13364" s="26" customFormat="1"/>
    <row r="13365" s="26" customFormat="1"/>
    <row r="13366" s="26" customFormat="1"/>
    <row r="13367" s="26" customFormat="1"/>
    <row r="13368" s="26" customFormat="1"/>
    <row r="13369" s="26" customFormat="1"/>
    <row r="13370" s="26" customFormat="1"/>
    <row r="13371" s="26" customFormat="1"/>
    <row r="13372" s="26" customFormat="1"/>
    <row r="13373" s="26" customFormat="1"/>
    <row r="13374" s="26" customFormat="1"/>
    <row r="13375" s="26" customFormat="1"/>
    <row r="13376" s="26" customFormat="1"/>
    <row r="13377" s="26" customFormat="1"/>
    <row r="13378" s="26" customFormat="1"/>
    <row r="13379" s="26" customFormat="1"/>
    <row r="13380" s="26" customFormat="1"/>
    <row r="13381" s="26" customFormat="1"/>
    <row r="13382" s="26" customFormat="1"/>
    <row r="13383" s="26" customFormat="1"/>
    <row r="13384" s="26" customFormat="1"/>
    <row r="13385" s="26" customFormat="1"/>
    <row r="13386" s="26" customFormat="1"/>
    <row r="13387" s="26" customFormat="1"/>
    <row r="13388" s="26" customFormat="1"/>
    <row r="13389" s="26" customFormat="1"/>
    <row r="13390" s="26" customFormat="1"/>
    <row r="13391" s="26" customFormat="1"/>
    <row r="13392" s="26" customFormat="1"/>
    <row r="13393" s="26" customFormat="1"/>
    <row r="13394" s="26" customFormat="1"/>
    <row r="13395" s="26" customFormat="1"/>
    <row r="13396" s="26" customFormat="1"/>
    <row r="13397" s="26" customFormat="1"/>
    <row r="13398" s="26" customFormat="1"/>
    <row r="13399" s="26" customFormat="1"/>
    <row r="13400" s="26" customFormat="1"/>
    <row r="13401" s="26" customFormat="1"/>
    <row r="13402" s="26" customFormat="1"/>
    <row r="13403" s="26" customFormat="1"/>
    <row r="13404" s="26" customFormat="1"/>
    <row r="13405" s="26" customFormat="1"/>
    <row r="13406" s="26" customFormat="1"/>
    <row r="13407" s="26" customFormat="1"/>
    <row r="13408" s="26" customFormat="1"/>
    <row r="13409" s="26" customFormat="1"/>
    <row r="13410" s="26" customFormat="1"/>
    <row r="13411" s="26" customFormat="1"/>
    <row r="13412" s="26" customFormat="1"/>
    <row r="13413" s="26" customFormat="1"/>
    <row r="13414" s="26" customFormat="1"/>
    <row r="13415" s="26" customFormat="1"/>
    <row r="13416" s="26" customFormat="1"/>
    <row r="13417" s="26" customFormat="1"/>
    <row r="13418" s="26" customFormat="1"/>
    <row r="13419" s="26" customFormat="1"/>
    <row r="13420" s="26" customFormat="1"/>
    <row r="13421" s="26" customFormat="1"/>
    <row r="13422" s="26" customFormat="1"/>
    <row r="13423" s="26" customFormat="1"/>
    <row r="13424" s="26" customFormat="1"/>
    <row r="13425" s="26" customFormat="1"/>
    <row r="13426" s="26" customFormat="1"/>
    <row r="13427" s="26" customFormat="1"/>
    <row r="13428" s="26" customFormat="1"/>
    <row r="13429" s="26" customFormat="1"/>
    <row r="13430" s="26" customFormat="1"/>
    <row r="13431" s="26" customFormat="1"/>
    <row r="13432" s="26" customFormat="1"/>
    <row r="13433" s="26" customFormat="1"/>
    <row r="13434" s="26" customFormat="1"/>
    <row r="13435" s="26" customFormat="1"/>
    <row r="13436" s="26" customFormat="1"/>
    <row r="13437" s="26" customFormat="1"/>
    <row r="13438" s="26" customFormat="1"/>
    <row r="13439" s="26" customFormat="1"/>
    <row r="13440" s="26" customFormat="1"/>
    <row r="13441" s="26" customFormat="1"/>
    <row r="13442" s="26" customFormat="1"/>
    <row r="13443" s="26" customFormat="1"/>
    <row r="13444" s="26" customFormat="1"/>
    <row r="13445" s="26" customFormat="1"/>
    <row r="13446" s="26" customFormat="1"/>
    <row r="13447" s="26" customFormat="1"/>
    <row r="13448" s="26" customFormat="1"/>
    <row r="13449" s="26" customFormat="1"/>
    <row r="13450" s="26" customFormat="1"/>
    <row r="13451" s="26" customFormat="1"/>
    <row r="13452" s="26" customFormat="1"/>
    <row r="13453" s="26" customFormat="1"/>
    <row r="13454" s="26" customFormat="1"/>
    <row r="13455" s="26" customFormat="1"/>
    <row r="13456" s="26" customFormat="1"/>
    <row r="13457" s="26" customFormat="1"/>
    <row r="13458" s="26" customFormat="1"/>
    <row r="13459" s="26" customFormat="1"/>
    <row r="13460" s="26" customFormat="1"/>
    <row r="13461" s="26" customFormat="1"/>
    <row r="13462" s="26" customFormat="1"/>
    <row r="13463" s="26" customFormat="1"/>
    <row r="13464" s="26" customFormat="1"/>
    <row r="13465" s="26" customFormat="1"/>
    <row r="13466" s="26" customFormat="1"/>
    <row r="13467" s="26" customFormat="1"/>
    <row r="13468" s="26" customFormat="1"/>
    <row r="13469" s="26" customFormat="1"/>
    <row r="13470" s="26" customFormat="1"/>
    <row r="13471" s="26" customFormat="1"/>
    <row r="13472" s="26" customFormat="1"/>
    <row r="13473" s="26" customFormat="1"/>
    <row r="13474" s="26" customFormat="1"/>
    <row r="13475" s="26" customFormat="1"/>
    <row r="13476" s="26" customFormat="1"/>
    <row r="13477" s="26" customFormat="1"/>
    <row r="13478" s="26" customFormat="1"/>
    <row r="13479" s="26" customFormat="1"/>
    <row r="13480" s="26" customFormat="1"/>
    <row r="13481" s="26" customFormat="1"/>
    <row r="13482" s="26" customFormat="1"/>
    <row r="13483" s="26" customFormat="1"/>
    <row r="13484" s="26" customFormat="1"/>
    <row r="13485" s="26" customFormat="1"/>
    <row r="13486" s="26" customFormat="1"/>
    <row r="13487" s="26" customFormat="1"/>
    <row r="13488" s="26" customFormat="1"/>
    <row r="13489" s="26" customFormat="1"/>
    <row r="13490" s="26" customFormat="1"/>
    <row r="13491" s="26" customFormat="1"/>
    <row r="13492" s="26" customFormat="1"/>
    <row r="13493" s="26" customFormat="1"/>
    <row r="13494" s="26" customFormat="1"/>
    <row r="13495" s="26" customFormat="1"/>
    <row r="13496" s="26" customFormat="1"/>
    <row r="13497" s="26" customFormat="1"/>
    <row r="13498" s="26" customFormat="1"/>
    <row r="13499" s="26" customFormat="1"/>
    <row r="13500" s="26" customFormat="1"/>
    <row r="13501" s="26" customFormat="1"/>
    <row r="13502" s="26" customFormat="1"/>
    <row r="13503" s="26" customFormat="1"/>
    <row r="13504" s="26" customFormat="1"/>
    <row r="13505" s="26" customFormat="1"/>
    <row r="13506" s="26" customFormat="1"/>
    <row r="13507" s="26" customFormat="1"/>
    <row r="13508" s="26" customFormat="1"/>
    <row r="13509" s="26" customFormat="1"/>
    <row r="13510" s="26" customFormat="1"/>
    <row r="13511" s="26" customFormat="1"/>
    <row r="13512" s="26" customFormat="1"/>
    <row r="13513" s="26" customFormat="1"/>
    <row r="13514" s="26" customFormat="1"/>
    <row r="13515" s="26" customFormat="1"/>
    <row r="13516" s="26" customFormat="1"/>
    <row r="13517" s="26" customFormat="1"/>
    <row r="13518" s="26" customFormat="1"/>
    <row r="13519" s="26" customFormat="1"/>
    <row r="13520" s="26" customFormat="1"/>
    <row r="13521" s="26" customFormat="1"/>
    <row r="13522" s="26" customFormat="1"/>
    <row r="13523" s="26" customFormat="1"/>
    <row r="13524" s="26" customFormat="1"/>
    <row r="13525" s="26" customFormat="1"/>
    <row r="13526" s="26" customFormat="1"/>
    <row r="13527" s="26" customFormat="1"/>
    <row r="13528" s="26" customFormat="1"/>
    <row r="13529" s="26" customFormat="1"/>
    <row r="13530" s="26" customFormat="1"/>
    <row r="13531" s="26" customFormat="1"/>
    <row r="13532" s="26" customFormat="1"/>
    <row r="13533" s="26" customFormat="1"/>
    <row r="13534" s="26" customFormat="1"/>
    <row r="13535" s="26" customFormat="1"/>
    <row r="13536" s="26" customFormat="1"/>
    <row r="13537" s="26" customFormat="1"/>
    <row r="13538" s="26" customFormat="1"/>
    <row r="13539" s="26" customFormat="1"/>
    <row r="13540" s="26" customFormat="1"/>
    <row r="13541" s="26" customFormat="1"/>
    <row r="13542" s="26" customFormat="1"/>
    <row r="13543" s="26" customFormat="1"/>
    <row r="13544" s="26" customFormat="1"/>
    <row r="13545" s="26" customFormat="1"/>
    <row r="13546" s="26" customFormat="1"/>
    <row r="13547" s="26" customFormat="1"/>
    <row r="13548" s="26" customFormat="1"/>
    <row r="13549" s="26" customFormat="1"/>
    <row r="13550" s="26" customFormat="1"/>
    <row r="13551" s="26" customFormat="1"/>
    <row r="13552" s="26" customFormat="1"/>
    <row r="13553" s="26" customFormat="1"/>
    <row r="13554" s="26" customFormat="1"/>
    <row r="13555" s="26" customFormat="1"/>
    <row r="13556" s="26" customFormat="1"/>
    <row r="13557" s="26" customFormat="1"/>
    <row r="13558" s="26" customFormat="1"/>
    <row r="13559" s="26" customFormat="1"/>
    <row r="13560" s="26" customFormat="1"/>
    <row r="13561" s="26" customFormat="1"/>
    <row r="13562" s="26" customFormat="1"/>
    <row r="13563" s="26" customFormat="1"/>
    <row r="13564" s="26" customFormat="1"/>
    <row r="13565" s="26" customFormat="1"/>
    <row r="13566" s="26" customFormat="1"/>
    <row r="13567" s="26" customFormat="1"/>
    <row r="13568" s="26" customFormat="1"/>
    <row r="13569" s="26" customFormat="1"/>
    <row r="13570" s="26" customFormat="1"/>
    <row r="13571" s="26" customFormat="1"/>
    <row r="13572" s="26" customFormat="1"/>
    <row r="13573" s="26" customFormat="1"/>
    <row r="13574" s="26" customFormat="1"/>
    <row r="13575" s="26" customFormat="1"/>
    <row r="13576" s="26" customFormat="1"/>
    <row r="13577" s="26" customFormat="1"/>
    <row r="13578" s="26" customFormat="1"/>
    <row r="13579" s="26" customFormat="1"/>
    <row r="13580" s="26" customFormat="1"/>
    <row r="13581" s="26" customFormat="1"/>
    <row r="13582" s="26" customFormat="1"/>
    <row r="13583" s="26" customFormat="1"/>
    <row r="13584" s="26" customFormat="1"/>
    <row r="13585" s="26" customFormat="1"/>
    <row r="13586" s="26" customFormat="1"/>
    <row r="13587" s="26" customFormat="1"/>
    <row r="13588" s="26" customFormat="1"/>
    <row r="13589" s="26" customFormat="1"/>
    <row r="13590" s="26" customFormat="1"/>
    <row r="13591" s="26" customFormat="1"/>
    <row r="13592" s="26" customFormat="1"/>
    <row r="13593" s="26" customFormat="1"/>
    <row r="13594" s="26" customFormat="1"/>
    <row r="13595" s="26" customFormat="1"/>
    <row r="13596" s="26" customFormat="1"/>
    <row r="13597" s="26" customFormat="1"/>
    <row r="13598" s="26" customFormat="1"/>
    <row r="13599" s="26" customFormat="1"/>
    <row r="13600" s="26" customFormat="1"/>
    <row r="13601" s="26" customFormat="1"/>
    <row r="13602" s="26" customFormat="1"/>
    <row r="13603" s="26" customFormat="1"/>
    <row r="13604" s="26" customFormat="1"/>
    <row r="13605" s="26" customFormat="1"/>
    <row r="13606" s="26" customFormat="1"/>
    <row r="13607" s="26" customFormat="1"/>
    <row r="13608" s="26" customFormat="1"/>
    <row r="13609" s="26" customFormat="1"/>
    <row r="13610" s="26" customFormat="1"/>
    <row r="13611" s="26" customFormat="1"/>
    <row r="13612" s="26" customFormat="1"/>
    <row r="13613" s="26" customFormat="1"/>
    <row r="13614" s="26" customFormat="1"/>
    <row r="13615" s="26" customFormat="1"/>
    <row r="13616" s="26" customFormat="1"/>
    <row r="13617" s="26" customFormat="1"/>
    <row r="13618" s="26" customFormat="1"/>
    <row r="13619" s="26" customFormat="1"/>
    <row r="13620" s="26" customFormat="1"/>
    <row r="13621" s="26" customFormat="1"/>
    <row r="13622" s="26" customFormat="1"/>
    <row r="13623" s="26" customFormat="1"/>
    <row r="13624" s="26" customFormat="1"/>
    <row r="13625" s="26" customFormat="1"/>
    <row r="13626" s="26" customFormat="1"/>
    <row r="13627" s="26" customFormat="1"/>
    <row r="13628" s="26" customFormat="1"/>
    <row r="13629" s="26" customFormat="1"/>
    <row r="13630" s="26" customFormat="1"/>
    <row r="13631" s="26" customFormat="1"/>
    <row r="13632" s="26" customFormat="1"/>
    <row r="13633" s="26" customFormat="1"/>
    <row r="13634" s="26" customFormat="1"/>
    <row r="13635" s="26" customFormat="1"/>
    <row r="13636" s="26" customFormat="1"/>
    <row r="13637" s="26" customFormat="1"/>
    <row r="13638" s="26" customFormat="1"/>
    <row r="13639" s="26" customFormat="1"/>
    <row r="13640" s="26" customFormat="1"/>
    <row r="13641" s="26" customFormat="1"/>
    <row r="13642" s="26" customFormat="1"/>
    <row r="13643" s="26" customFormat="1"/>
    <row r="13644" s="26" customFormat="1"/>
    <row r="13645" s="26" customFormat="1"/>
    <row r="13646" s="26" customFormat="1"/>
    <row r="13647" s="26" customFormat="1"/>
    <row r="13648" s="26" customFormat="1"/>
    <row r="13649" s="26" customFormat="1"/>
    <row r="13650" s="26" customFormat="1"/>
    <row r="13651" s="26" customFormat="1"/>
    <row r="13652" s="26" customFormat="1"/>
    <row r="13653" s="26" customFormat="1"/>
    <row r="13654" s="26" customFormat="1"/>
    <row r="13655" s="26" customFormat="1"/>
    <row r="13656" s="26" customFormat="1"/>
    <row r="13657" s="26" customFormat="1"/>
    <row r="13658" s="26" customFormat="1"/>
    <row r="13659" s="26" customFormat="1"/>
    <row r="13660" s="26" customFormat="1"/>
    <row r="13661" s="26" customFormat="1"/>
    <row r="13662" s="26" customFormat="1"/>
    <row r="13663" s="26" customFormat="1"/>
    <row r="13664" s="26" customFormat="1"/>
    <row r="13665" s="26" customFormat="1"/>
    <row r="13666" s="26" customFormat="1"/>
    <row r="13667" s="26" customFormat="1"/>
    <row r="13668" s="26" customFormat="1"/>
    <row r="13669" s="26" customFormat="1"/>
    <row r="13670" s="26" customFormat="1"/>
    <row r="13671" s="26" customFormat="1"/>
    <row r="13672" s="26" customFormat="1"/>
    <row r="13673" s="26" customFormat="1"/>
    <row r="13674" s="26" customFormat="1"/>
    <row r="13675" s="26" customFormat="1"/>
    <row r="13676" s="26" customFormat="1"/>
    <row r="13677" s="26" customFormat="1"/>
    <row r="13678" s="26" customFormat="1"/>
    <row r="13679" s="26" customFormat="1"/>
    <row r="13680" s="26" customFormat="1"/>
    <row r="13681" s="26" customFormat="1"/>
    <row r="13682" s="26" customFormat="1"/>
    <row r="13683" s="26" customFormat="1"/>
    <row r="13684" s="26" customFormat="1"/>
    <row r="13685" s="26" customFormat="1"/>
    <row r="13686" s="26" customFormat="1"/>
    <row r="13687" s="26" customFormat="1"/>
    <row r="13688" s="26" customFormat="1"/>
    <row r="13689" s="26" customFormat="1"/>
    <row r="13690" s="26" customFormat="1"/>
    <row r="13691" s="26" customFormat="1"/>
    <row r="13692" s="26" customFormat="1"/>
    <row r="13693" s="26" customFormat="1"/>
    <row r="13694" s="26" customFormat="1"/>
    <row r="13695" s="26" customFormat="1"/>
    <row r="13696" s="26" customFormat="1"/>
    <row r="13697" s="26" customFormat="1"/>
    <row r="13698" s="26" customFormat="1"/>
    <row r="13699" s="26" customFormat="1"/>
    <row r="13700" s="26" customFormat="1"/>
    <row r="13701" s="26" customFormat="1"/>
    <row r="13702" s="26" customFormat="1"/>
    <row r="13703" s="26" customFormat="1"/>
    <row r="13704" s="26" customFormat="1"/>
    <row r="13705" s="26" customFormat="1"/>
    <row r="13706" s="26" customFormat="1"/>
    <row r="13707" s="26" customFormat="1"/>
    <row r="13708" s="26" customFormat="1"/>
    <row r="13709" s="26" customFormat="1"/>
    <row r="13710" s="26" customFormat="1"/>
    <row r="13711" s="26" customFormat="1"/>
    <row r="13712" s="26" customFormat="1"/>
    <row r="13713" s="26" customFormat="1"/>
    <row r="13714" s="26" customFormat="1"/>
    <row r="13715" s="26" customFormat="1"/>
    <row r="13716" s="26" customFormat="1"/>
    <row r="13717" s="26" customFormat="1"/>
    <row r="13718" s="26" customFormat="1"/>
    <row r="13719" s="26" customFormat="1"/>
    <row r="13720" s="26" customFormat="1"/>
    <row r="13721" s="26" customFormat="1"/>
    <row r="13722" s="26" customFormat="1"/>
    <row r="13723" s="26" customFormat="1"/>
    <row r="13724" s="26" customFormat="1"/>
    <row r="13725" s="26" customFormat="1"/>
    <row r="13726" s="26" customFormat="1"/>
    <row r="13727" s="26" customFormat="1"/>
    <row r="13728" s="26" customFormat="1"/>
    <row r="13729" s="26" customFormat="1"/>
    <row r="13730" s="26" customFormat="1"/>
    <row r="13731" s="26" customFormat="1"/>
    <row r="13732" s="26" customFormat="1"/>
    <row r="13733" s="26" customFormat="1"/>
    <row r="13734" s="26" customFormat="1"/>
    <row r="13735" s="26" customFormat="1"/>
    <row r="13736" s="26" customFormat="1"/>
    <row r="13737" s="26" customFormat="1"/>
    <row r="13738" s="26" customFormat="1"/>
    <row r="13739" s="26" customFormat="1"/>
    <row r="13740" s="26" customFormat="1"/>
    <row r="13741" s="26" customFormat="1"/>
    <row r="13742" s="26" customFormat="1"/>
    <row r="13743" s="26" customFormat="1"/>
    <row r="13744" s="26" customFormat="1"/>
    <row r="13745" s="26" customFormat="1"/>
    <row r="13746" s="26" customFormat="1"/>
    <row r="13747" s="26" customFormat="1"/>
    <row r="13748" s="26" customFormat="1"/>
    <row r="13749" s="26" customFormat="1"/>
    <row r="13750" s="26" customFormat="1"/>
    <row r="13751" s="26" customFormat="1"/>
    <row r="13752" s="26" customFormat="1"/>
    <row r="13753" s="26" customFormat="1"/>
    <row r="13754" s="26" customFormat="1"/>
    <row r="13755" s="26" customFormat="1"/>
    <row r="13756" s="26" customFormat="1"/>
    <row r="13757" s="26" customFormat="1"/>
    <row r="13758" s="26" customFormat="1"/>
    <row r="13759" s="26" customFormat="1"/>
    <row r="13760" s="26" customFormat="1"/>
    <row r="13761" s="26" customFormat="1"/>
    <row r="13762" s="26" customFormat="1"/>
    <row r="13763" s="26" customFormat="1"/>
    <row r="13764" s="26" customFormat="1"/>
    <row r="13765" s="26" customFormat="1"/>
    <row r="13766" s="26" customFormat="1"/>
    <row r="13767" s="26" customFormat="1"/>
    <row r="13768" s="26" customFormat="1"/>
    <row r="13769" s="26" customFormat="1"/>
    <row r="13770" s="26" customFormat="1"/>
    <row r="13771" s="26" customFormat="1"/>
    <row r="13772" s="26" customFormat="1"/>
    <row r="13773" s="26" customFormat="1"/>
    <row r="13774" s="26" customFormat="1"/>
    <row r="13775" s="26" customFormat="1"/>
    <row r="13776" s="26" customFormat="1"/>
    <row r="13777" s="26" customFormat="1"/>
    <row r="13778" s="26" customFormat="1"/>
    <row r="13779" s="26" customFormat="1"/>
    <row r="13780" s="26" customFormat="1"/>
    <row r="13781" s="26" customFormat="1"/>
    <row r="13782" s="26" customFormat="1"/>
    <row r="13783" s="26" customFormat="1"/>
    <row r="13784" s="26" customFormat="1"/>
    <row r="13785" s="26" customFormat="1"/>
    <row r="13786" s="26" customFormat="1"/>
    <row r="13787" s="26" customFormat="1"/>
    <row r="13788" s="26" customFormat="1"/>
    <row r="13789" s="26" customFormat="1"/>
    <row r="13790" s="26" customFormat="1"/>
    <row r="13791" s="26" customFormat="1"/>
    <row r="13792" s="26" customFormat="1"/>
    <row r="13793" s="26" customFormat="1"/>
    <row r="13794" s="26" customFormat="1"/>
    <row r="13795" s="26" customFormat="1"/>
    <row r="13796" s="26" customFormat="1"/>
    <row r="13797" s="26" customFormat="1"/>
    <row r="13798" s="26" customFormat="1"/>
    <row r="13799" s="26" customFormat="1"/>
    <row r="13800" s="26" customFormat="1"/>
    <row r="13801" s="26" customFormat="1"/>
    <row r="13802" s="26" customFormat="1"/>
    <row r="13803" s="26" customFormat="1"/>
    <row r="13804" s="26" customFormat="1"/>
    <row r="13805" s="26" customFormat="1"/>
    <row r="13806" s="26" customFormat="1"/>
    <row r="13807" s="26" customFormat="1"/>
    <row r="13808" s="26" customFormat="1"/>
    <row r="13809" s="26" customFormat="1"/>
    <row r="13810" s="26" customFormat="1"/>
    <row r="13811" s="26" customFormat="1"/>
    <row r="13812" s="26" customFormat="1"/>
    <row r="13813" s="26" customFormat="1"/>
    <row r="13814" s="26" customFormat="1"/>
    <row r="13815" s="26" customFormat="1"/>
    <row r="13816" s="26" customFormat="1"/>
    <row r="13817" s="26" customFormat="1"/>
    <row r="13818" s="26" customFormat="1"/>
    <row r="13819" s="26" customFormat="1"/>
    <row r="13820" s="26" customFormat="1"/>
    <row r="13821" s="26" customFormat="1"/>
    <row r="13822" s="26" customFormat="1"/>
    <row r="13823" s="26" customFormat="1"/>
    <row r="13824" s="26" customFormat="1"/>
    <row r="13825" s="26" customFormat="1"/>
    <row r="13826" s="26" customFormat="1"/>
    <row r="13827" s="26" customFormat="1"/>
    <row r="13828" s="26" customFormat="1"/>
    <row r="13829" s="26" customFormat="1"/>
    <row r="13830" s="26" customFormat="1"/>
    <row r="13831" s="26" customFormat="1"/>
    <row r="13832" s="26" customFormat="1"/>
    <row r="13833" s="26" customFormat="1"/>
    <row r="13834" s="26" customFormat="1"/>
    <row r="13835" s="26" customFormat="1"/>
    <row r="13836" s="26" customFormat="1"/>
    <row r="13837" s="26" customFormat="1"/>
    <row r="13838" s="26" customFormat="1"/>
    <row r="13839" s="26" customFormat="1"/>
    <row r="13840" s="26" customFormat="1"/>
    <row r="13841" s="26" customFormat="1"/>
    <row r="13842" s="26" customFormat="1"/>
    <row r="13843" s="26" customFormat="1"/>
    <row r="13844" s="26" customFormat="1"/>
    <row r="13845" s="26" customFormat="1"/>
    <row r="13846" s="26" customFormat="1"/>
    <row r="13847" s="26" customFormat="1"/>
    <row r="13848" s="26" customFormat="1"/>
    <row r="13849" s="26" customFormat="1"/>
    <row r="13850" s="26" customFormat="1"/>
    <row r="13851" s="26" customFormat="1"/>
    <row r="13852" s="26" customFormat="1"/>
    <row r="13853" s="26" customFormat="1"/>
    <row r="13854" s="26" customFormat="1"/>
    <row r="13855" s="26" customFormat="1"/>
    <row r="13856" s="26" customFormat="1"/>
    <row r="13857" s="26" customFormat="1"/>
    <row r="13858" s="26" customFormat="1"/>
    <row r="13859" s="26" customFormat="1"/>
    <row r="13860" s="26" customFormat="1"/>
    <row r="13861" s="26" customFormat="1"/>
    <row r="13862" s="26" customFormat="1"/>
    <row r="13863" s="26" customFormat="1"/>
    <row r="13864" s="26" customFormat="1"/>
    <row r="13865" s="26" customFormat="1"/>
    <row r="13866" s="26" customFormat="1"/>
    <row r="13867" s="26" customFormat="1"/>
    <row r="13868" s="26" customFormat="1"/>
    <row r="13869" s="26" customFormat="1"/>
    <row r="13870" s="26" customFormat="1"/>
    <row r="13871" s="26" customFormat="1"/>
    <row r="13872" s="26" customFormat="1"/>
    <row r="13873" s="26" customFormat="1"/>
    <row r="13874" s="26" customFormat="1"/>
    <row r="13875" s="26" customFormat="1"/>
    <row r="13876" s="26" customFormat="1"/>
    <row r="13877" s="26" customFormat="1"/>
    <row r="13878" s="26" customFormat="1"/>
    <row r="13879" s="26" customFormat="1"/>
    <row r="13880" s="26" customFormat="1"/>
    <row r="13881" s="26" customFormat="1"/>
    <row r="13882" s="26" customFormat="1"/>
    <row r="13883" s="26" customFormat="1"/>
    <row r="13884" s="26" customFormat="1"/>
    <row r="13885" s="26" customFormat="1"/>
    <row r="13886" s="26" customFormat="1"/>
    <row r="13887" s="26" customFormat="1"/>
    <row r="13888" s="26" customFormat="1"/>
    <row r="13889" s="26" customFormat="1"/>
    <row r="13890" s="26" customFormat="1"/>
    <row r="13891" s="26" customFormat="1"/>
    <row r="13892" s="26" customFormat="1"/>
    <row r="13893" s="26" customFormat="1"/>
    <row r="13894" s="26" customFormat="1"/>
    <row r="13895" s="26" customFormat="1"/>
    <row r="13896" s="26" customFormat="1"/>
    <row r="13897" s="26" customFormat="1"/>
    <row r="13898" s="26" customFormat="1"/>
    <row r="13899" s="26" customFormat="1"/>
    <row r="13900" s="26" customFormat="1"/>
    <row r="13901" s="26" customFormat="1"/>
    <row r="13902" s="26" customFormat="1"/>
    <row r="13903" s="26" customFormat="1"/>
    <row r="13904" s="26" customFormat="1"/>
    <row r="13905" s="26" customFormat="1"/>
    <row r="13906" s="26" customFormat="1"/>
    <row r="13907" s="26" customFormat="1"/>
    <row r="13908" s="26" customFormat="1"/>
    <row r="13909" s="26" customFormat="1"/>
    <row r="13910" s="26" customFormat="1"/>
    <row r="13911" s="26" customFormat="1"/>
    <row r="13912" s="26" customFormat="1"/>
    <row r="13913" s="26" customFormat="1"/>
    <row r="13914" s="26" customFormat="1"/>
    <row r="13915" s="26" customFormat="1"/>
    <row r="13916" s="26" customFormat="1"/>
    <row r="13917" s="26" customFormat="1"/>
    <row r="13918" s="26" customFormat="1"/>
    <row r="13919" s="26" customFormat="1"/>
    <row r="13920" s="26" customFormat="1"/>
    <row r="13921" s="26" customFormat="1"/>
    <row r="13922" s="26" customFormat="1"/>
    <row r="13923" s="26" customFormat="1"/>
    <row r="13924" s="26" customFormat="1"/>
    <row r="13925" s="26" customFormat="1"/>
    <row r="13926" s="26" customFormat="1"/>
    <row r="13927" s="26" customFormat="1"/>
    <row r="13928" s="26" customFormat="1"/>
    <row r="13929" s="26" customFormat="1"/>
    <row r="13930" s="26" customFormat="1"/>
    <row r="13931" s="26" customFormat="1"/>
    <row r="13932" s="26" customFormat="1"/>
    <row r="13933" s="26" customFormat="1"/>
    <row r="13934" s="26" customFormat="1"/>
    <row r="13935" s="26" customFormat="1"/>
    <row r="13936" s="26" customFormat="1"/>
    <row r="13937" s="26" customFormat="1"/>
    <row r="13938" s="26" customFormat="1"/>
    <row r="13939" s="26" customFormat="1"/>
    <row r="13940" s="26" customFormat="1"/>
    <row r="13941" s="26" customFormat="1"/>
    <row r="13942" s="26" customFormat="1"/>
    <row r="13943" s="26" customFormat="1"/>
    <row r="13944" s="26" customFormat="1"/>
    <row r="13945" s="26" customFormat="1"/>
    <row r="13946" s="26" customFormat="1"/>
    <row r="13947" s="26" customFormat="1"/>
    <row r="13948" s="26" customFormat="1"/>
    <row r="13949" s="26" customFormat="1"/>
    <row r="13950" s="26" customFormat="1"/>
    <row r="13951" s="26" customFormat="1"/>
    <row r="13952" s="26" customFormat="1"/>
    <row r="13953" s="26" customFormat="1"/>
    <row r="13954" s="26" customFormat="1"/>
    <row r="13955" s="26" customFormat="1"/>
    <row r="13956" s="26" customFormat="1"/>
    <row r="13957" s="26" customFormat="1"/>
    <row r="13958" s="26" customFormat="1"/>
    <row r="13959" s="26" customFormat="1"/>
    <row r="13960" s="26" customFormat="1"/>
    <row r="13961" s="26" customFormat="1"/>
    <row r="13962" s="26" customFormat="1"/>
    <row r="13963" s="26" customFormat="1"/>
    <row r="13964" s="26" customFormat="1"/>
    <row r="13965" s="26" customFormat="1"/>
    <row r="13966" s="26" customFormat="1"/>
    <row r="13967" s="26" customFormat="1"/>
    <row r="13968" s="26" customFormat="1"/>
    <row r="13969" s="26" customFormat="1"/>
    <row r="13970" s="26" customFormat="1"/>
    <row r="13971" s="26" customFormat="1"/>
    <row r="13972" s="26" customFormat="1"/>
    <row r="13973" s="26" customFormat="1"/>
    <row r="13974" s="26" customFormat="1"/>
    <row r="13975" s="26" customFormat="1"/>
    <row r="13976" s="26" customFormat="1"/>
    <row r="13977" s="26" customFormat="1"/>
    <row r="13978" s="26" customFormat="1"/>
    <row r="13979" s="26" customFormat="1"/>
    <row r="13980" s="26" customFormat="1"/>
    <row r="13981" s="26" customFormat="1"/>
    <row r="13982" s="26" customFormat="1"/>
    <row r="13983" s="26" customFormat="1"/>
    <row r="13984" s="26" customFormat="1"/>
    <row r="13985" s="26" customFormat="1"/>
    <row r="13986" s="26" customFormat="1"/>
    <row r="13987" s="26" customFormat="1"/>
    <row r="13988" s="26" customFormat="1"/>
    <row r="13989" s="26" customFormat="1"/>
    <row r="13990" s="26" customFormat="1"/>
    <row r="13991" s="26" customFormat="1"/>
    <row r="13992" s="26" customFormat="1"/>
    <row r="13993" s="26" customFormat="1"/>
    <row r="13994" s="26" customFormat="1"/>
    <row r="13995" s="26" customFormat="1"/>
    <row r="13996" s="26" customFormat="1"/>
    <row r="13997" s="26" customFormat="1"/>
    <row r="13998" s="26" customFormat="1"/>
    <row r="13999" s="26" customFormat="1"/>
    <row r="14000" s="26" customFormat="1"/>
    <row r="14001" s="26" customFormat="1"/>
    <row r="14002" s="26" customFormat="1"/>
    <row r="14003" s="26" customFormat="1"/>
    <row r="14004" s="26" customFormat="1"/>
    <row r="14005" s="26" customFormat="1"/>
    <row r="14006" s="26" customFormat="1"/>
    <row r="14007" s="26" customFormat="1"/>
    <row r="14008" s="26" customFormat="1"/>
    <row r="14009" s="26" customFormat="1"/>
    <row r="14010" s="26" customFormat="1"/>
    <row r="14011" s="26" customFormat="1"/>
    <row r="14012" s="26" customFormat="1"/>
    <row r="14013" s="26" customFormat="1"/>
    <row r="14014" s="26" customFormat="1"/>
    <row r="14015" s="26" customFormat="1"/>
    <row r="14016" s="26" customFormat="1"/>
    <row r="14017" s="26" customFormat="1"/>
    <row r="14018" s="26" customFormat="1"/>
    <row r="14019" s="26" customFormat="1"/>
    <row r="14020" s="26" customFormat="1"/>
    <row r="14021" s="26" customFormat="1"/>
    <row r="14022" s="26" customFormat="1"/>
    <row r="14023" s="26" customFormat="1"/>
    <row r="14024" s="26" customFormat="1"/>
    <row r="14025" s="26" customFormat="1"/>
    <row r="14026" s="26" customFormat="1"/>
    <row r="14027" s="26" customFormat="1"/>
    <row r="14028" s="26" customFormat="1"/>
    <row r="14029" s="26" customFormat="1"/>
    <row r="14030" s="26" customFormat="1"/>
    <row r="14031" s="26" customFormat="1"/>
    <row r="14032" s="26" customFormat="1"/>
    <row r="14033" s="26" customFormat="1"/>
    <row r="14034" s="26" customFormat="1"/>
    <row r="14035" s="26" customFormat="1"/>
    <row r="14036" s="26" customFormat="1"/>
    <row r="14037" s="26" customFormat="1"/>
    <row r="14038" s="26" customFormat="1"/>
    <row r="14039" s="26" customFormat="1"/>
    <row r="14040" s="26" customFormat="1"/>
    <row r="14041" s="26" customFormat="1"/>
    <row r="14042" s="26" customFormat="1"/>
    <row r="14043" s="26" customFormat="1"/>
    <row r="14044" s="26" customFormat="1"/>
    <row r="14045" s="26" customFormat="1"/>
    <row r="14046" s="26" customFormat="1"/>
    <row r="14047" s="26" customFormat="1"/>
    <row r="14048" s="26" customFormat="1"/>
    <row r="14049" s="26" customFormat="1"/>
    <row r="14050" s="26" customFormat="1"/>
    <row r="14051" s="26" customFormat="1"/>
    <row r="14052" s="26" customFormat="1"/>
    <row r="14053" s="26" customFormat="1"/>
    <row r="14054" s="26" customFormat="1"/>
    <row r="14055" s="26" customFormat="1"/>
    <row r="14056" s="26" customFormat="1"/>
    <row r="14057" s="26" customFormat="1"/>
    <row r="14058" s="26" customFormat="1"/>
    <row r="14059" s="26" customFormat="1"/>
    <row r="14060" s="26" customFormat="1"/>
    <row r="14061" s="26" customFormat="1"/>
    <row r="14062" s="26" customFormat="1"/>
    <row r="14063" s="26" customFormat="1"/>
    <row r="14064" s="26" customFormat="1"/>
    <row r="14065" s="26" customFormat="1"/>
    <row r="14066" s="26" customFormat="1"/>
    <row r="14067" s="26" customFormat="1"/>
    <row r="14068" s="26" customFormat="1"/>
    <row r="14069" s="26" customFormat="1"/>
    <row r="14070" s="26" customFormat="1"/>
    <row r="14071" s="26" customFormat="1"/>
    <row r="14072" s="26" customFormat="1"/>
    <row r="14073" s="26" customFormat="1"/>
    <row r="14074" s="26" customFormat="1"/>
    <row r="14075" s="26" customFormat="1"/>
    <row r="14076" s="26" customFormat="1"/>
    <row r="14077" s="26" customFormat="1"/>
    <row r="14078" s="26" customFormat="1"/>
    <row r="14079" s="26" customFormat="1"/>
    <row r="14080" s="26" customFormat="1"/>
    <row r="14081" s="26" customFormat="1"/>
    <row r="14082" s="26" customFormat="1"/>
    <row r="14083" s="26" customFormat="1"/>
    <row r="14084" s="26" customFormat="1"/>
    <row r="14085" s="26" customFormat="1"/>
    <row r="14086" s="26" customFormat="1"/>
    <row r="14087" s="26" customFormat="1"/>
    <row r="14088" s="26" customFormat="1"/>
    <row r="14089" s="26" customFormat="1"/>
    <row r="14090" s="26" customFormat="1"/>
    <row r="14091" s="26" customFormat="1"/>
    <row r="14092" s="26" customFormat="1"/>
    <row r="14093" s="26" customFormat="1"/>
    <row r="14094" s="26" customFormat="1"/>
    <row r="14095" s="26" customFormat="1"/>
    <row r="14096" s="26" customFormat="1"/>
    <row r="14097" s="26" customFormat="1"/>
    <row r="14098" s="26" customFormat="1"/>
    <row r="14099" s="26" customFormat="1"/>
    <row r="14100" s="26" customFormat="1"/>
    <row r="14101" s="26" customFormat="1"/>
    <row r="14102" s="26" customFormat="1"/>
    <row r="14103" s="26" customFormat="1"/>
    <row r="14104" s="26" customFormat="1"/>
    <row r="14105" s="26" customFormat="1"/>
    <row r="14106" s="26" customFormat="1"/>
    <row r="14107" s="26" customFormat="1"/>
    <row r="14108" s="26" customFormat="1"/>
    <row r="14109" s="26" customFormat="1"/>
    <row r="14110" s="26" customFormat="1"/>
    <row r="14111" s="26" customFormat="1"/>
    <row r="14112" s="26" customFormat="1"/>
    <row r="14113" s="26" customFormat="1"/>
    <row r="14114" s="26" customFormat="1"/>
    <row r="14115" s="26" customFormat="1"/>
    <row r="14116" s="26" customFormat="1"/>
    <row r="14117" s="26" customFormat="1"/>
    <row r="14118" s="26" customFormat="1"/>
    <row r="14119" s="26" customFormat="1"/>
    <row r="14120" s="26" customFormat="1"/>
    <row r="14121" s="26" customFormat="1"/>
    <row r="14122" s="26" customFormat="1"/>
    <row r="14123" s="26" customFormat="1"/>
    <row r="14124" s="26" customFormat="1"/>
    <row r="14125" s="26" customFormat="1"/>
    <row r="14126" s="26" customFormat="1"/>
    <row r="14127" s="26" customFormat="1"/>
    <row r="14128" s="26" customFormat="1"/>
    <row r="14129" s="26" customFormat="1"/>
    <row r="14130" s="26" customFormat="1"/>
    <row r="14131" s="26" customFormat="1"/>
    <row r="14132" s="26" customFormat="1"/>
    <row r="14133" s="26" customFormat="1"/>
    <row r="14134" s="26" customFormat="1"/>
    <row r="14135" s="26" customFormat="1"/>
    <row r="14136" s="26" customFormat="1"/>
    <row r="14137" s="26" customFormat="1"/>
    <row r="14138" s="26" customFormat="1"/>
    <row r="14139" s="26" customFormat="1"/>
    <row r="14140" s="26" customFormat="1"/>
    <row r="14141" s="26" customFormat="1"/>
    <row r="14142" s="26" customFormat="1"/>
    <row r="14143" s="26" customFormat="1"/>
    <row r="14144" s="26" customFormat="1"/>
    <row r="14145" s="26" customFormat="1"/>
    <row r="14146" s="26" customFormat="1"/>
    <row r="14147" s="26" customFormat="1"/>
    <row r="14148" s="26" customFormat="1"/>
    <row r="14149" s="26" customFormat="1"/>
    <row r="14150" s="26" customFormat="1"/>
    <row r="14151" s="26" customFormat="1"/>
    <row r="14152" s="26" customFormat="1"/>
    <row r="14153" s="26" customFormat="1"/>
    <row r="14154" s="26" customFormat="1"/>
    <row r="14155" s="26" customFormat="1"/>
    <row r="14156" s="26" customFormat="1"/>
    <row r="14157" s="26" customFormat="1"/>
    <row r="14158" s="26" customFormat="1"/>
    <row r="14159" s="26" customFormat="1"/>
    <row r="14160" s="26" customFormat="1"/>
    <row r="14161" s="26" customFormat="1"/>
    <row r="14162" s="26" customFormat="1"/>
    <row r="14163" s="26" customFormat="1"/>
    <row r="14164" s="26" customFormat="1"/>
    <row r="14165" s="26" customFormat="1"/>
    <row r="14166" s="26" customFormat="1"/>
    <row r="14167" s="26" customFormat="1"/>
    <row r="14168" s="26" customFormat="1"/>
    <row r="14169" s="26" customFormat="1"/>
    <row r="14170" s="26" customFormat="1"/>
    <row r="14171" s="26" customFormat="1"/>
    <row r="14172" s="26" customFormat="1"/>
    <row r="14173" s="26" customFormat="1"/>
    <row r="14174" s="26" customFormat="1"/>
    <row r="14175" s="26" customFormat="1"/>
    <row r="14176" s="26" customFormat="1"/>
    <row r="14177" s="26" customFormat="1"/>
    <row r="14178" s="26" customFormat="1"/>
    <row r="14179" s="26" customFormat="1"/>
    <row r="14180" s="26" customFormat="1"/>
    <row r="14181" s="26" customFormat="1"/>
    <row r="14182" s="26" customFormat="1"/>
    <row r="14183" s="26" customFormat="1"/>
    <row r="14184" s="26" customFormat="1"/>
    <row r="14185" s="26" customFormat="1"/>
    <row r="14186" s="26" customFormat="1"/>
    <row r="14187" s="26" customFormat="1"/>
    <row r="14188" s="26" customFormat="1"/>
    <row r="14189" s="26" customFormat="1"/>
    <row r="14190" s="26" customFormat="1"/>
    <row r="14191" s="26" customFormat="1"/>
    <row r="14192" s="26" customFormat="1"/>
    <row r="14193" s="26" customFormat="1"/>
    <row r="14194" s="26" customFormat="1"/>
    <row r="14195" s="26" customFormat="1"/>
    <row r="14196" s="26" customFormat="1"/>
    <row r="14197" s="26" customFormat="1"/>
    <row r="14198" s="26" customFormat="1"/>
    <row r="14199" s="26" customFormat="1"/>
    <row r="14200" s="26" customFormat="1"/>
    <row r="14201" s="26" customFormat="1"/>
    <row r="14202" s="26" customFormat="1"/>
    <row r="14203" s="26" customFormat="1"/>
    <row r="14204" s="26" customFormat="1"/>
    <row r="14205" s="26" customFormat="1"/>
    <row r="14206" s="26" customFormat="1"/>
    <row r="14207" s="26" customFormat="1"/>
    <row r="14208" s="26" customFormat="1"/>
    <row r="14209" s="26" customFormat="1"/>
    <row r="14210" s="26" customFormat="1"/>
    <row r="14211" s="26" customFormat="1"/>
    <row r="14212" s="26" customFormat="1"/>
    <row r="14213" s="26" customFormat="1"/>
    <row r="14214" s="26" customFormat="1"/>
    <row r="14215" s="26" customFormat="1"/>
    <row r="14216" s="26" customFormat="1"/>
    <row r="14217" s="26" customFormat="1"/>
    <row r="14218" s="26" customFormat="1"/>
    <row r="14219" s="26" customFormat="1"/>
    <row r="14220" s="26" customFormat="1"/>
    <row r="14221" s="26" customFormat="1"/>
    <row r="14222" s="26" customFormat="1"/>
    <row r="14223" s="26" customFormat="1"/>
    <row r="14224" s="26" customFormat="1"/>
    <row r="14225" s="26" customFormat="1"/>
    <row r="14226" s="26" customFormat="1"/>
    <row r="14227" s="26" customFormat="1"/>
    <row r="14228" s="26" customFormat="1"/>
    <row r="14229" s="26" customFormat="1"/>
    <row r="14230" s="26" customFormat="1"/>
    <row r="14231" s="26" customFormat="1"/>
    <row r="14232" s="26" customFormat="1"/>
    <row r="14233" s="26" customFormat="1"/>
    <row r="14234" s="26" customFormat="1"/>
    <row r="14235" s="26" customFormat="1"/>
    <row r="14236" s="26" customFormat="1"/>
    <row r="14237" s="26" customFormat="1"/>
    <row r="14238" s="26" customFormat="1"/>
    <row r="14239" s="26" customFormat="1"/>
    <row r="14240" s="26" customFormat="1"/>
    <row r="14241" s="26" customFormat="1"/>
    <row r="14242" s="26" customFormat="1"/>
    <row r="14243" s="26" customFormat="1"/>
    <row r="14244" s="26" customFormat="1"/>
    <row r="14245" s="26" customFormat="1"/>
    <row r="14246" s="26" customFormat="1"/>
    <row r="14247" s="26" customFormat="1"/>
    <row r="14248" s="26" customFormat="1"/>
    <row r="14249" s="26" customFormat="1"/>
    <row r="14250" s="26" customFormat="1"/>
    <row r="14251" s="26" customFormat="1"/>
    <row r="14252" s="26" customFormat="1"/>
    <row r="14253" s="26" customFormat="1"/>
    <row r="14254" s="26" customFormat="1"/>
    <row r="14255" s="26" customFormat="1"/>
    <row r="14256" s="26" customFormat="1"/>
    <row r="14257" s="26" customFormat="1"/>
    <row r="14258" s="26" customFormat="1"/>
    <row r="14259" s="26" customFormat="1"/>
    <row r="14260" s="26" customFormat="1"/>
    <row r="14261" s="26" customFormat="1"/>
    <row r="14262" s="26" customFormat="1"/>
    <row r="14263" s="26" customFormat="1"/>
    <row r="14264" s="26" customFormat="1"/>
    <row r="14265" s="26" customFormat="1"/>
    <row r="14266" s="26" customFormat="1"/>
    <row r="14267" s="26" customFormat="1"/>
    <row r="14268" s="26" customFormat="1"/>
    <row r="14269" s="26" customFormat="1"/>
    <row r="14270" s="26" customFormat="1"/>
    <row r="14271" s="26" customFormat="1"/>
    <row r="14272" s="26" customFormat="1"/>
    <row r="14273" s="26" customFormat="1"/>
    <row r="14274" s="26" customFormat="1"/>
    <row r="14275" s="26" customFormat="1"/>
    <row r="14276" s="26" customFormat="1"/>
    <row r="14277" s="26" customFormat="1"/>
    <row r="14278" s="26" customFormat="1"/>
    <row r="14279" s="26" customFormat="1"/>
    <row r="14280" s="26" customFormat="1"/>
    <row r="14281" s="26" customFormat="1"/>
    <row r="14282" s="26" customFormat="1"/>
    <row r="14283" s="26" customFormat="1"/>
    <row r="14284" s="26" customFormat="1"/>
    <row r="14285" s="26" customFormat="1"/>
    <row r="14286" s="26" customFormat="1"/>
    <row r="14287" s="26" customFormat="1"/>
    <row r="14288" s="26" customFormat="1"/>
    <row r="14289" s="26" customFormat="1"/>
    <row r="14290" s="26" customFormat="1"/>
    <row r="14291" s="26" customFormat="1"/>
    <row r="14292" s="26" customFormat="1"/>
    <row r="14293" s="26" customFormat="1"/>
    <row r="14294" s="26" customFormat="1"/>
    <row r="14295" s="26" customFormat="1"/>
    <row r="14296" s="26" customFormat="1"/>
    <row r="14297" s="26" customFormat="1"/>
    <row r="14298" s="26" customFormat="1"/>
    <row r="14299" s="26" customFormat="1"/>
    <row r="14300" s="26" customFormat="1"/>
    <row r="14301" s="26" customFormat="1"/>
    <row r="14302" s="26" customFormat="1"/>
    <row r="14303" s="26" customFormat="1"/>
    <row r="14304" s="26" customFormat="1"/>
    <row r="14305" s="26" customFormat="1"/>
    <row r="14306" s="26" customFormat="1"/>
    <row r="14307" s="26" customFormat="1"/>
    <row r="14308" s="26" customFormat="1"/>
    <row r="14309" s="26" customFormat="1"/>
    <row r="14310" s="26" customFormat="1"/>
    <row r="14311" s="26" customFormat="1"/>
    <row r="14312" s="26" customFormat="1"/>
    <row r="14313" s="26" customFormat="1"/>
    <row r="14314" s="26" customFormat="1"/>
    <row r="14315" s="26" customFormat="1"/>
    <row r="14316" s="26" customFormat="1"/>
    <row r="14317" s="26" customFormat="1"/>
    <row r="14318" s="26" customFormat="1"/>
    <row r="14319" s="26" customFormat="1"/>
    <row r="14320" s="26" customFormat="1"/>
    <row r="14321" s="26" customFormat="1"/>
    <row r="14322" s="26" customFormat="1"/>
    <row r="14323" s="26" customFormat="1"/>
    <row r="14324" s="26" customFormat="1"/>
    <row r="14325" s="26" customFormat="1"/>
    <row r="14326" s="26" customFormat="1"/>
    <row r="14327" s="26" customFormat="1"/>
    <row r="14328" s="26" customFormat="1"/>
    <row r="14329" s="26" customFormat="1"/>
    <row r="14330" s="26" customFormat="1"/>
    <row r="14331" s="26" customFormat="1"/>
    <row r="14332" s="26" customFormat="1"/>
    <row r="14333" s="26" customFormat="1"/>
    <row r="14334" s="26" customFormat="1"/>
    <row r="14335" s="26" customFormat="1"/>
    <row r="14336" s="26" customFormat="1"/>
    <row r="14337" s="26" customFormat="1"/>
    <row r="14338" s="26" customFormat="1"/>
    <row r="14339" s="26" customFormat="1"/>
    <row r="14340" s="26" customFormat="1"/>
    <row r="14341" s="26" customFormat="1"/>
    <row r="14342" s="26" customFormat="1"/>
    <row r="14343" s="26" customFormat="1"/>
    <row r="14344" s="26" customFormat="1"/>
    <row r="14345" s="26" customFormat="1"/>
    <row r="14346" s="26" customFormat="1"/>
    <row r="14347" s="26" customFormat="1"/>
    <row r="14348" s="26" customFormat="1"/>
    <row r="14349" s="26" customFormat="1"/>
    <row r="14350" s="26" customFormat="1"/>
    <row r="14351" s="26" customFormat="1"/>
    <row r="14352" s="26" customFormat="1"/>
    <row r="14353" s="26" customFormat="1"/>
    <row r="14354" s="26" customFormat="1"/>
    <row r="14355" s="26" customFormat="1"/>
    <row r="14356" s="26" customFormat="1"/>
    <row r="14357" s="26" customFormat="1"/>
    <row r="14358" s="26" customFormat="1"/>
    <row r="14359" s="26" customFormat="1"/>
    <row r="14360" s="26" customFormat="1"/>
    <row r="14361" s="26" customFormat="1"/>
    <row r="14362" s="26" customFormat="1"/>
    <row r="14363" s="26" customFormat="1"/>
    <row r="14364" s="26" customFormat="1"/>
    <row r="14365" s="26" customFormat="1"/>
    <row r="14366" s="26" customFormat="1"/>
    <row r="14367" s="26" customFormat="1"/>
    <row r="14368" s="26" customFormat="1"/>
    <row r="14369" s="26" customFormat="1"/>
    <row r="14370" s="26" customFormat="1"/>
    <row r="14371" s="26" customFormat="1"/>
    <row r="14372" s="26" customFormat="1"/>
    <row r="14373" s="26" customFormat="1"/>
    <row r="14374" s="26" customFormat="1"/>
    <row r="14375" s="26" customFormat="1"/>
    <row r="14376" s="26" customFormat="1"/>
    <row r="14377" s="26" customFormat="1"/>
    <row r="14378" s="26" customFormat="1"/>
    <row r="14379" s="26" customFormat="1"/>
    <row r="14380" s="26" customFormat="1"/>
    <row r="14381" s="26" customFormat="1"/>
    <row r="14382" s="26" customFormat="1"/>
    <row r="14383" s="26" customFormat="1"/>
    <row r="14384" s="26" customFormat="1"/>
    <row r="14385" s="26" customFormat="1"/>
    <row r="14386" s="26" customFormat="1"/>
    <row r="14387" s="26" customFormat="1"/>
    <row r="14388" s="26" customFormat="1"/>
    <row r="14389" s="26" customFormat="1"/>
    <row r="14390" s="26" customFormat="1"/>
    <row r="14391" s="26" customFormat="1"/>
    <row r="14392" s="26" customFormat="1"/>
    <row r="14393" s="26" customFormat="1"/>
    <row r="14394" s="26" customFormat="1"/>
    <row r="14395" s="26" customFormat="1"/>
    <row r="14396" s="26" customFormat="1"/>
    <row r="14397" s="26" customFormat="1"/>
    <row r="14398" s="26" customFormat="1"/>
    <row r="14399" s="26" customFormat="1"/>
    <row r="14400" s="26" customFormat="1"/>
    <row r="14401" s="26" customFormat="1"/>
    <row r="14402" s="26" customFormat="1"/>
    <row r="14403" s="26" customFormat="1"/>
    <row r="14404" s="26" customFormat="1"/>
    <row r="14405" s="26" customFormat="1"/>
    <row r="14406" s="26" customFormat="1"/>
    <row r="14407" s="26" customFormat="1"/>
    <row r="14408" s="26" customFormat="1"/>
    <row r="14409" s="26" customFormat="1"/>
    <row r="14410" s="26" customFormat="1"/>
    <row r="14411" s="26" customFormat="1"/>
    <row r="14412" s="26" customFormat="1"/>
    <row r="14413" s="26" customFormat="1"/>
    <row r="14414" s="26" customFormat="1"/>
    <row r="14415" s="26" customFormat="1"/>
    <row r="14416" s="26" customFormat="1"/>
    <row r="14417" s="26" customFormat="1"/>
    <row r="14418" s="26" customFormat="1"/>
    <row r="14419" s="26" customFormat="1"/>
    <row r="14420" s="26" customFormat="1"/>
    <row r="14421" s="26" customFormat="1"/>
    <row r="14422" s="26" customFormat="1"/>
    <row r="14423" s="26" customFormat="1"/>
    <row r="14424" s="26" customFormat="1"/>
    <row r="14425" s="26" customFormat="1"/>
    <row r="14426" s="26" customFormat="1"/>
    <row r="14427" s="26" customFormat="1"/>
    <row r="14428" s="26" customFormat="1"/>
    <row r="14429" s="26" customFormat="1"/>
    <row r="14430" s="26" customFormat="1"/>
    <row r="14431" s="26" customFormat="1"/>
    <row r="14432" s="26" customFormat="1"/>
    <row r="14433" s="26" customFormat="1"/>
    <row r="14434" s="26" customFormat="1"/>
    <row r="14435" s="26" customFormat="1"/>
    <row r="14436" s="26" customFormat="1"/>
    <row r="14437" s="26" customFormat="1"/>
    <row r="14438" s="26" customFormat="1"/>
    <row r="14439" s="26" customFormat="1"/>
    <row r="14440" s="26" customFormat="1"/>
    <row r="14441" s="26" customFormat="1"/>
    <row r="14442" s="26" customFormat="1"/>
    <row r="14443" s="26" customFormat="1"/>
    <row r="14444" s="26" customFormat="1"/>
    <row r="14445" s="26" customFormat="1"/>
    <row r="14446" s="26" customFormat="1"/>
    <row r="14447" s="26" customFormat="1"/>
    <row r="14448" s="26" customFormat="1"/>
    <row r="14449" s="26" customFormat="1"/>
    <row r="14450" s="26" customFormat="1"/>
    <row r="14451" s="26" customFormat="1"/>
    <row r="14452" s="26" customFormat="1"/>
    <row r="14453" s="26" customFormat="1"/>
    <row r="14454" s="26" customFormat="1"/>
    <row r="14455" s="26" customFormat="1"/>
    <row r="14456" s="26" customFormat="1"/>
    <row r="14457" s="26" customFormat="1"/>
    <row r="14458" s="26" customFormat="1"/>
    <row r="14459" s="26" customFormat="1"/>
    <row r="14460" s="26" customFormat="1"/>
    <row r="14461" s="26" customFormat="1"/>
    <row r="14462" s="26" customFormat="1"/>
    <row r="14463" s="26" customFormat="1"/>
    <row r="14464" s="26" customFormat="1"/>
    <row r="14465" s="26" customFormat="1"/>
    <row r="14466" s="26" customFormat="1"/>
    <row r="14467" s="26" customFormat="1"/>
    <row r="14468" s="26" customFormat="1"/>
    <row r="14469" s="26" customFormat="1"/>
    <row r="14470" s="26" customFormat="1"/>
    <row r="14471" s="26" customFormat="1"/>
    <row r="14472" s="26" customFormat="1"/>
    <row r="14473" s="26" customFormat="1"/>
    <row r="14474" s="26" customFormat="1"/>
    <row r="14475" s="26" customFormat="1"/>
    <row r="14476" s="26" customFormat="1"/>
    <row r="14477" s="26" customFormat="1"/>
    <row r="14478" s="26" customFormat="1"/>
    <row r="14479" s="26" customFormat="1"/>
    <row r="14480" s="26" customFormat="1"/>
    <row r="14481" s="26" customFormat="1"/>
    <row r="14482" s="26" customFormat="1"/>
    <row r="14483" s="26" customFormat="1"/>
    <row r="14484" s="26" customFormat="1"/>
    <row r="14485" s="26" customFormat="1"/>
    <row r="14486" s="26" customFormat="1"/>
    <row r="14487" s="26" customFormat="1"/>
    <row r="14488" s="26" customFormat="1"/>
    <row r="14489" s="26" customFormat="1"/>
    <row r="14490" s="26" customFormat="1"/>
    <row r="14491" s="26" customFormat="1"/>
    <row r="14492" s="26" customFormat="1"/>
    <row r="14493" s="26" customFormat="1"/>
    <row r="14494" s="26" customFormat="1"/>
    <row r="14495" s="26" customFormat="1"/>
    <row r="14496" s="26" customFormat="1"/>
    <row r="14497" s="26" customFormat="1"/>
    <row r="14498" s="26" customFormat="1"/>
    <row r="14499" s="26" customFormat="1"/>
    <row r="14500" s="26" customFormat="1"/>
    <row r="14501" s="26" customFormat="1"/>
    <row r="14502" s="26" customFormat="1"/>
    <row r="14503" s="26" customFormat="1"/>
    <row r="14504" s="26" customFormat="1"/>
    <row r="14505" s="26" customFormat="1"/>
    <row r="14506" s="26" customFormat="1"/>
    <row r="14507" s="26" customFormat="1"/>
    <row r="14508" s="26" customFormat="1"/>
    <row r="14509" s="26" customFormat="1"/>
    <row r="14510" s="26" customFormat="1"/>
    <row r="14511" s="26" customFormat="1"/>
    <row r="14512" s="26" customFormat="1"/>
    <row r="14513" s="26" customFormat="1"/>
    <row r="14514" s="26" customFormat="1"/>
    <row r="14515" s="26" customFormat="1"/>
    <row r="14516" s="26" customFormat="1"/>
    <row r="14517" s="26" customFormat="1"/>
    <row r="14518" s="26" customFormat="1"/>
    <row r="14519" s="26" customFormat="1"/>
    <row r="14520" s="26" customFormat="1"/>
    <row r="14521" s="26" customFormat="1"/>
    <row r="14522" s="26" customFormat="1"/>
    <row r="14523" s="26" customFormat="1"/>
    <row r="14524" s="26" customFormat="1"/>
    <row r="14525" s="26" customFormat="1"/>
    <row r="14526" s="26" customFormat="1"/>
    <row r="14527" s="26" customFormat="1"/>
    <row r="14528" s="26" customFormat="1"/>
    <row r="14529" s="26" customFormat="1"/>
    <row r="14530" s="26" customFormat="1"/>
    <row r="14531" s="26" customFormat="1"/>
    <row r="14532" s="26" customFormat="1"/>
    <row r="14533" s="26" customFormat="1"/>
    <row r="14534" s="26" customFormat="1"/>
    <row r="14535" s="26" customFormat="1"/>
    <row r="14536" s="26" customFormat="1"/>
    <row r="14537" s="26" customFormat="1"/>
    <row r="14538" s="26" customFormat="1"/>
    <row r="14539" s="26" customFormat="1"/>
    <row r="14540" s="26" customFormat="1"/>
    <row r="14541" s="26" customFormat="1"/>
    <row r="14542" s="26" customFormat="1"/>
    <row r="14543" s="26" customFormat="1"/>
    <row r="14544" s="26" customFormat="1"/>
    <row r="14545" s="26" customFormat="1"/>
    <row r="14546" s="26" customFormat="1"/>
    <row r="14547" s="26" customFormat="1"/>
    <row r="14548" s="26" customFormat="1"/>
    <row r="14549" s="26" customFormat="1"/>
    <row r="14550" s="26" customFormat="1"/>
    <row r="14551" s="26" customFormat="1"/>
    <row r="14552" s="26" customFormat="1"/>
    <row r="14553" s="26" customFormat="1"/>
    <row r="14554" s="26" customFormat="1"/>
    <row r="14555" s="26" customFormat="1"/>
    <row r="14556" s="26" customFormat="1"/>
    <row r="14557" s="26" customFormat="1"/>
    <row r="14558" s="26" customFormat="1"/>
    <row r="14559" s="26" customFormat="1"/>
    <row r="14560" s="26" customFormat="1"/>
    <row r="14561" s="26" customFormat="1"/>
    <row r="14562" s="26" customFormat="1"/>
    <row r="14563" s="26" customFormat="1"/>
    <row r="14564" s="26" customFormat="1"/>
    <row r="14565" s="26" customFormat="1"/>
    <row r="14566" s="26" customFormat="1"/>
    <row r="14567" s="26" customFormat="1"/>
    <row r="14568" s="26" customFormat="1"/>
    <row r="14569" s="26" customFormat="1"/>
    <row r="14570" s="26" customFormat="1"/>
    <row r="14571" s="26" customFormat="1"/>
    <row r="14572" s="26" customFormat="1"/>
    <row r="14573" s="26" customFormat="1"/>
    <row r="14574" s="26" customFormat="1"/>
    <row r="14575" s="26" customFormat="1"/>
    <row r="14576" s="26" customFormat="1"/>
    <row r="14577" s="26" customFormat="1"/>
    <row r="14578" s="26" customFormat="1"/>
    <row r="14579" s="26" customFormat="1"/>
    <row r="14580" s="26" customFormat="1"/>
    <row r="14581" s="26" customFormat="1"/>
    <row r="14582" s="26" customFormat="1"/>
    <row r="14583" s="26" customFormat="1"/>
    <row r="14584" s="26" customFormat="1"/>
    <row r="14585" s="26" customFormat="1"/>
    <row r="14586" s="26" customFormat="1"/>
    <row r="14587" s="26" customFormat="1"/>
    <row r="14588" s="26" customFormat="1"/>
    <row r="14589" s="26" customFormat="1"/>
    <row r="14590" s="26" customFormat="1"/>
    <row r="14591" s="26" customFormat="1"/>
    <row r="14592" s="26" customFormat="1"/>
    <row r="14593" s="26" customFormat="1"/>
    <row r="14594" s="26" customFormat="1"/>
    <row r="14595" s="26" customFormat="1"/>
    <row r="14596" s="26" customFormat="1"/>
    <row r="14597" s="26" customFormat="1"/>
    <row r="14598" s="26" customFormat="1"/>
    <row r="14599" s="26" customFormat="1"/>
    <row r="14600" s="26" customFormat="1"/>
    <row r="14601" s="26" customFormat="1"/>
    <row r="14602" s="26" customFormat="1"/>
    <row r="14603" s="26" customFormat="1"/>
    <row r="14604" s="26" customFormat="1"/>
    <row r="14605" s="26" customFormat="1"/>
    <row r="14606" s="26" customFormat="1"/>
    <row r="14607" s="26" customFormat="1"/>
    <row r="14608" s="26" customFormat="1"/>
    <row r="14609" s="26" customFormat="1"/>
    <row r="14610" s="26" customFormat="1"/>
    <row r="14611" s="26" customFormat="1"/>
    <row r="14612" s="26" customFormat="1"/>
    <row r="14613" s="26" customFormat="1"/>
    <row r="14614" s="26" customFormat="1"/>
    <row r="14615" s="26" customFormat="1"/>
    <row r="14616" s="26" customFormat="1"/>
    <row r="14617" s="26" customFormat="1"/>
    <row r="14618" s="26" customFormat="1"/>
    <row r="14619" s="26" customFormat="1"/>
    <row r="14620" s="26" customFormat="1"/>
    <row r="14621" s="26" customFormat="1"/>
    <row r="14622" s="26" customFormat="1"/>
    <row r="14623" s="26" customFormat="1"/>
    <row r="14624" s="26" customFormat="1"/>
    <row r="14625" s="26" customFormat="1"/>
    <row r="14626" s="26" customFormat="1"/>
    <row r="14627" s="26" customFormat="1"/>
    <row r="14628" s="26" customFormat="1"/>
    <row r="14629" s="26" customFormat="1"/>
    <row r="14630" s="26" customFormat="1"/>
    <row r="14631" s="26" customFormat="1"/>
    <row r="14632" s="26" customFormat="1"/>
    <row r="14633" s="26" customFormat="1"/>
    <row r="14634" s="26" customFormat="1"/>
    <row r="14635" s="26" customFormat="1"/>
    <row r="14636" s="26" customFormat="1"/>
    <row r="14637" s="26" customFormat="1"/>
    <row r="14638" s="26" customFormat="1"/>
    <row r="14639" s="26" customFormat="1"/>
    <row r="14640" s="26" customFormat="1"/>
    <row r="14641" s="26" customFormat="1"/>
    <row r="14642" s="26" customFormat="1"/>
    <row r="14643" s="26" customFormat="1"/>
    <row r="14644" s="26" customFormat="1"/>
    <row r="14645" s="26" customFormat="1"/>
    <row r="14646" s="26" customFormat="1"/>
    <row r="14647" s="26" customFormat="1"/>
    <row r="14648" s="26" customFormat="1"/>
    <row r="14649" s="26" customFormat="1"/>
    <row r="14650" s="26" customFormat="1"/>
    <row r="14651" s="26" customFormat="1"/>
    <row r="14652" s="26" customFormat="1"/>
    <row r="14653" s="26" customFormat="1"/>
    <row r="14654" s="26" customFormat="1"/>
    <row r="14655" s="26" customFormat="1"/>
    <row r="14656" s="26" customFormat="1"/>
    <row r="14657" s="26" customFormat="1"/>
    <row r="14658" s="26" customFormat="1"/>
    <row r="14659" s="26" customFormat="1"/>
    <row r="14660" s="26" customFormat="1"/>
    <row r="14661" s="26" customFormat="1"/>
    <row r="14662" s="26" customFormat="1"/>
    <row r="14663" s="26" customFormat="1"/>
    <row r="14664" s="26" customFormat="1"/>
    <row r="14665" s="26" customFormat="1"/>
    <row r="14666" s="26" customFormat="1"/>
    <row r="14667" s="26" customFormat="1"/>
    <row r="14668" s="26" customFormat="1"/>
    <row r="14669" s="26" customFormat="1"/>
    <row r="14670" s="26" customFormat="1"/>
    <row r="14671" s="26" customFormat="1"/>
    <row r="14672" s="26" customFormat="1"/>
    <row r="14673" s="26" customFormat="1"/>
    <row r="14674" s="26" customFormat="1"/>
    <row r="14675" s="26" customFormat="1"/>
    <row r="14676" s="26" customFormat="1"/>
    <row r="14677" s="26" customFormat="1"/>
    <row r="14678" s="26" customFormat="1"/>
    <row r="14679" s="26" customFormat="1"/>
    <row r="14680" s="26" customFormat="1"/>
    <row r="14681" s="26" customFormat="1"/>
    <row r="14682" s="26" customFormat="1"/>
    <row r="14683" s="26" customFormat="1"/>
    <row r="14684" s="26" customFormat="1"/>
    <row r="14685" s="26" customFormat="1"/>
    <row r="14686" s="26" customFormat="1"/>
    <row r="14687" s="26" customFormat="1"/>
    <row r="14688" s="26" customFormat="1"/>
    <row r="14689" s="26" customFormat="1"/>
    <row r="14690" s="26" customFormat="1"/>
    <row r="14691" s="26" customFormat="1"/>
    <row r="14692" s="26" customFormat="1"/>
    <row r="14693" s="26" customFormat="1"/>
    <row r="14694" s="26" customFormat="1"/>
    <row r="14695" s="26" customFormat="1"/>
    <row r="14696" s="26" customFormat="1"/>
    <row r="14697" s="26" customFormat="1"/>
    <row r="14698" s="26" customFormat="1"/>
    <row r="14699" s="26" customFormat="1"/>
    <row r="14700" s="26" customFormat="1"/>
    <row r="14701" s="26" customFormat="1"/>
    <row r="14702" s="26" customFormat="1"/>
    <row r="14703" s="26" customFormat="1"/>
    <row r="14704" s="26" customFormat="1"/>
    <row r="14705" s="26" customFormat="1"/>
    <row r="14706" s="26" customFormat="1"/>
    <row r="14707" s="26" customFormat="1"/>
    <row r="14708" s="26" customFormat="1"/>
    <row r="14709" s="26" customFormat="1"/>
    <row r="14710" s="26" customFormat="1"/>
    <row r="14711" s="26" customFormat="1"/>
    <row r="14712" s="26" customFormat="1"/>
    <row r="14713" s="26" customFormat="1"/>
    <row r="14714" s="26" customFormat="1"/>
    <row r="14715" s="26" customFormat="1"/>
    <row r="14716" s="26" customFormat="1"/>
    <row r="14717" s="26" customFormat="1"/>
    <row r="14718" s="26" customFormat="1"/>
    <row r="14719" s="26" customFormat="1"/>
    <row r="14720" s="26" customFormat="1"/>
    <row r="14721" s="26" customFormat="1"/>
    <row r="14722" s="26" customFormat="1"/>
    <row r="14723" s="26" customFormat="1"/>
    <row r="14724" s="26" customFormat="1"/>
    <row r="14725" s="26" customFormat="1"/>
    <row r="14726" s="26" customFormat="1"/>
    <row r="14727" s="26" customFormat="1"/>
    <row r="14728" s="26" customFormat="1"/>
    <row r="14729" s="26" customFormat="1"/>
    <row r="14730" s="26" customFormat="1"/>
    <row r="14731" s="26" customFormat="1"/>
    <row r="14732" s="26" customFormat="1"/>
    <row r="14733" s="26" customFormat="1"/>
    <row r="14734" s="26" customFormat="1"/>
    <row r="14735" s="26" customFormat="1"/>
    <row r="14736" s="26" customFormat="1"/>
    <row r="14737" s="26" customFormat="1"/>
    <row r="14738" s="26" customFormat="1"/>
    <row r="14739" s="26" customFormat="1"/>
    <row r="14740" s="26" customFormat="1"/>
    <row r="14741" s="26" customFormat="1"/>
    <row r="14742" s="26" customFormat="1"/>
    <row r="14743" s="26" customFormat="1"/>
    <row r="14744" s="26" customFormat="1"/>
    <row r="14745" s="26" customFormat="1"/>
    <row r="14746" s="26" customFormat="1"/>
    <row r="14747" s="26" customFormat="1"/>
    <row r="14748" s="26" customFormat="1"/>
    <row r="14749" s="26" customFormat="1"/>
    <row r="14750" s="26" customFormat="1"/>
    <row r="14751" s="26" customFormat="1"/>
    <row r="14752" s="26" customFormat="1"/>
    <row r="14753" s="26" customFormat="1"/>
    <row r="14754" s="26" customFormat="1"/>
    <row r="14755" s="26" customFormat="1"/>
    <row r="14756" s="26" customFormat="1"/>
    <row r="14757" s="26" customFormat="1"/>
    <row r="14758" s="26" customFormat="1"/>
    <row r="14759" s="26" customFormat="1"/>
    <row r="14760" s="26" customFormat="1"/>
    <row r="14761" s="26" customFormat="1"/>
    <row r="14762" s="26" customFormat="1"/>
    <row r="14763" s="26" customFormat="1"/>
    <row r="14764" s="26" customFormat="1"/>
    <row r="14765" s="26" customFormat="1"/>
    <row r="14766" s="26" customFormat="1"/>
    <row r="14767" s="26" customFormat="1"/>
    <row r="14768" s="26" customFormat="1"/>
    <row r="14769" s="26" customFormat="1"/>
    <row r="14770" s="26" customFormat="1"/>
    <row r="14771" s="26" customFormat="1"/>
    <row r="14772" s="26" customFormat="1"/>
    <row r="14773" s="26" customFormat="1"/>
    <row r="14774" s="26" customFormat="1"/>
    <row r="14775" s="26" customFormat="1"/>
    <row r="14776" s="26" customFormat="1"/>
    <row r="14777" s="26" customFormat="1"/>
    <row r="14778" s="26" customFormat="1"/>
    <row r="14779" s="26" customFormat="1"/>
    <row r="14780" s="26" customFormat="1"/>
    <row r="14781" s="26" customFormat="1"/>
    <row r="14782" s="26" customFormat="1"/>
    <row r="14783" s="26" customFormat="1"/>
    <row r="14784" s="26" customFormat="1"/>
    <row r="14785" s="26" customFormat="1"/>
    <row r="14786" s="26" customFormat="1"/>
    <row r="14787" s="26" customFormat="1"/>
    <row r="14788" s="26" customFormat="1"/>
    <row r="14789" s="26" customFormat="1"/>
    <row r="14790" s="26" customFormat="1"/>
    <row r="14791" s="26" customFormat="1"/>
    <row r="14792" s="26" customFormat="1"/>
    <row r="14793" s="26" customFormat="1"/>
    <row r="14794" s="26" customFormat="1"/>
    <row r="14795" s="26" customFormat="1"/>
    <row r="14796" s="26" customFormat="1"/>
    <row r="14797" s="26" customFormat="1"/>
    <row r="14798" s="26" customFormat="1"/>
    <row r="14799" s="26" customFormat="1"/>
    <row r="14800" s="26" customFormat="1"/>
    <row r="14801" s="26" customFormat="1"/>
    <row r="14802" s="26" customFormat="1"/>
    <row r="14803" s="26" customFormat="1"/>
    <row r="14804" s="26" customFormat="1"/>
    <row r="14805" s="26" customFormat="1"/>
    <row r="14806" s="26" customFormat="1"/>
    <row r="14807" s="26" customFormat="1"/>
    <row r="14808" s="26" customFormat="1"/>
    <row r="14809" s="26" customFormat="1"/>
    <row r="14810" s="26" customFormat="1"/>
    <row r="14811" s="26" customFormat="1"/>
    <row r="14812" s="26" customFormat="1"/>
    <row r="14813" s="26" customFormat="1"/>
    <row r="14814" s="26" customFormat="1"/>
    <row r="14815" s="26" customFormat="1"/>
    <row r="14816" s="26" customFormat="1"/>
    <row r="14817" s="26" customFormat="1"/>
    <row r="14818" s="26" customFormat="1"/>
    <row r="14819" s="26" customFormat="1"/>
    <row r="14820" s="26" customFormat="1"/>
    <row r="14821" s="26" customFormat="1"/>
    <row r="14822" s="26" customFormat="1"/>
    <row r="14823" s="26" customFormat="1"/>
    <row r="14824" s="26" customFormat="1"/>
    <row r="14825" s="26" customFormat="1"/>
    <row r="14826" s="26" customFormat="1"/>
    <row r="14827" s="26" customFormat="1"/>
    <row r="14828" s="26" customFormat="1"/>
    <row r="14829" s="26" customFormat="1"/>
    <row r="14830" s="26" customFormat="1"/>
    <row r="14831" s="26" customFormat="1"/>
    <row r="14832" s="26" customFormat="1"/>
    <row r="14833" s="26" customFormat="1"/>
    <row r="14834" s="26" customFormat="1"/>
    <row r="14835" s="26" customFormat="1"/>
    <row r="14836" s="26" customFormat="1"/>
    <row r="14837" s="26" customFormat="1"/>
    <row r="14838" s="26" customFormat="1"/>
    <row r="14839" s="26" customFormat="1"/>
    <row r="14840" s="26" customFormat="1"/>
    <row r="14841" s="26" customFormat="1"/>
    <row r="14842" s="26" customFormat="1"/>
    <row r="14843" s="26" customFormat="1"/>
    <row r="14844" s="26" customFormat="1"/>
    <row r="14845" s="26" customFormat="1"/>
    <row r="14846" s="26" customFormat="1"/>
    <row r="14847" s="26" customFormat="1"/>
    <row r="14848" s="26" customFormat="1"/>
    <row r="14849" s="26" customFormat="1"/>
    <row r="14850" s="26" customFormat="1"/>
    <row r="14851" s="26" customFormat="1"/>
    <row r="14852" s="26" customFormat="1"/>
    <row r="14853" s="26" customFormat="1"/>
    <row r="14854" s="26" customFormat="1"/>
    <row r="14855" s="26" customFormat="1"/>
    <row r="14856" s="26" customFormat="1"/>
    <row r="14857" s="26" customFormat="1"/>
    <row r="14858" s="26" customFormat="1"/>
    <row r="14859" s="26" customFormat="1"/>
    <row r="14860" s="26" customFormat="1"/>
    <row r="14861" s="26" customFormat="1"/>
    <row r="14862" s="26" customFormat="1"/>
    <row r="14863" s="26" customFormat="1"/>
    <row r="14864" s="26" customFormat="1"/>
    <row r="14865" s="26" customFormat="1"/>
    <row r="14866" s="26" customFormat="1"/>
    <row r="14867" s="26" customFormat="1"/>
    <row r="14868" s="26" customFormat="1"/>
    <row r="14869" s="26" customFormat="1"/>
    <row r="14870" s="26" customFormat="1"/>
    <row r="14871" s="26" customFormat="1"/>
    <row r="14872" s="26" customFormat="1"/>
    <row r="14873" s="26" customFormat="1"/>
    <row r="14874" s="26" customFormat="1"/>
    <row r="14875" s="26" customFormat="1"/>
    <row r="14876" s="26" customFormat="1"/>
    <row r="14877" s="26" customFormat="1"/>
    <row r="14878" s="26" customFormat="1"/>
    <row r="14879" s="26" customFormat="1"/>
    <row r="14880" s="26" customFormat="1"/>
    <row r="14881" s="26" customFormat="1"/>
    <row r="14882" s="26" customFormat="1"/>
    <row r="14883" s="26" customFormat="1"/>
    <row r="14884" s="26" customFormat="1"/>
    <row r="14885" s="26" customFormat="1"/>
    <row r="14886" s="26" customFormat="1"/>
    <row r="14887" s="26" customFormat="1"/>
    <row r="14888" s="26" customFormat="1"/>
    <row r="14889" s="26" customFormat="1"/>
    <row r="14890" s="26" customFormat="1"/>
    <row r="14891" s="26" customFormat="1"/>
    <row r="14892" s="26" customFormat="1"/>
    <row r="14893" s="26" customFormat="1"/>
    <row r="14894" s="26" customFormat="1"/>
    <row r="14895" s="26" customFormat="1"/>
    <row r="14896" s="26" customFormat="1"/>
    <row r="14897" s="26" customFormat="1"/>
    <row r="14898" s="26" customFormat="1"/>
    <row r="14899" s="26" customFormat="1"/>
    <row r="14900" s="26" customFormat="1"/>
    <row r="14901" s="26" customFormat="1"/>
    <row r="14902" s="26" customFormat="1"/>
    <row r="14903" s="26" customFormat="1"/>
    <row r="14904" s="26" customFormat="1"/>
    <row r="14905" s="26" customFormat="1"/>
    <row r="14906" s="26" customFormat="1"/>
    <row r="14907" s="26" customFormat="1"/>
    <row r="14908" s="26" customFormat="1"/>
    <row r="14909" s="26" customFormat="1"/>
    <row r="14910" s="26" customFormat="1"/>
    <row r="14911" s="26" customFormat="1"/>
    <row r="14912" s="26" customFormat="1"/>
    <row r="14913" s="26" customFormat="1"/>
    <row r="14914" s="26" customFormat="1"/>
    <row r="14915" s="26" customFormat="1"/>
    <row r="14916" s="26" customFormat="1"/>
    <row r="14917" s="26" customFormat="1"/>
    <row r="14918" s="26" customFormat="1"/>
    <row r="14919" s="26" customFormat="1"/>
    <row r="14920" s="26" customFormat="1"/>
    <row r="14921" s="26" customFormat="1"/>
    <row r="14922" s="26" customFormat="1"/>
    <row r="14923" s="26" customFormat="1"/>
    <row r="14924" s="26" customFormat="1"/>
    <row r="14925" s="26" customFormat="1"/>
    <row r="14926" s="26" customFormat="1"/>
    <row r="14927" s="26" customFormat="1"/>
    <row r="14928" s="26" customFormat="1"/>
    <row r="14929" s="26" customFormat="1"/>
    <row r="14930" s="26" customFormat="1"/>
    <row r="14931" s="26" customFormat="1"/>
    <row r="14932" s="26" customFormat="1"/>
    <row r="14933" s="26" customFormat="1"/>
    <row r="14934" s="26" customFormat="1"/>
    <row r="14935" s="26" customFormat="1"/>
    <row r="14936" s="26" customFormat="1"/>
    <row r="14937" s="26" customFormat="1"/>
    <row r="14938" s="26" customFormat="1"/>
    <row r="14939" s="26" customFormat="1"/>
    <row r="14940" s="26" customFormat="1"/>
    <row r="14941" s="26" customFormat="1"/>
    <row r="14942" s="26" customFormat="1"/>
    <row r="14943" s="26" customFormat="1"/>
    <row r="14944" s="26" customFormat="1"/>
    <row r="14945" s="26" customFormat="1"/>
    <row r="14946" s="26" customFormat="1"/>
    <row r="14947" s="26" customFormat="1"/>
    <row r="14948" s="26" customFormat="1"/>
    <row r="14949" s="26" customFormat="1"/>
    <row r="14950" s="26" customFormat="1"/>
    <row r="14951" s="26" customFormat="1"/>
    <row r="14952" s="26" customFormat="1"/>
    <row r="14953" s="26" customFormat="1"/>
    <row r="14954" s="26" customFormat="1"/>
    <row r="14955" s="26" customFormat="1"/>
    <row r="14956" s="26" customFormat="1"/>
    <row r="14957" s="26" customFormat="1"/>
    <row r="14958" s="26" customFormat="1"/>
    <row r="14959" s="26" customFormat="1"/>
    <row r="14960" s="26" customFormat="1"/>
    <row r="14961" s="26" customFormat="1"/>
    <row r="14962" s="26" customFormat="1"/>
    <row r="14963" s="26" customFormat="1"/>
    <row r="14964" s="26" customFormat="1"/>
    <row r="14965" s="26" customFormat="1"/>
    <row r="14966" s="26" customFormat="1"/>
    <row r="14967" s="26" customFormat="1"/>
    <row r="14968" s="26" customFormat="1"/>
    <row r="14969" s="26" customFormat="1"/>
    <row r="14970" s="26" customFormat="1"/>
    <row r="14971" s="26" customFormat="1"/>
    <row r="14972" s="26" customFormat="1"/>
    <row r="14973" s="26" customFormat="1"/>
    <row r="14974" s="26" customFormat="1"/>
    <row r="14975" s="26" customFormat="1"/>
    <row r="14976" s="26" customFormat="1"/>
    <row r="14977" s="26" customFormat="1"/>
    <row r="14978" s="26" customFormat="1"/>
    <row r="14979" s="26" customFormat="1"/>
    <row r="14980" s="26" customFormat="1"/>
    <row r="14981" s="26" customFormat="1"/>
    <row r="14982" s="26" customFormat="1"/>
    <row r="14983" s="26" customFormat="1"/>
    <row r="14984" s="26" customFormat="1"/>
    <row r="14985" s="26" customFormat="1"/>
    <row r="14986" s="26" customFormat="1"/>
    <row r="14987" s="26" customFormat="1"/>
    <row r="14988" s="26" customFormat="1"/>
    <row r="14989" s="26" customFormat="1"/>
    <row r="14990" s="26" customFormat="1"/>
    <row r="14991" s="26" customFormat="1"/>
    <row r="14992" s="26" customFormat="1"/>
    <row r="14993" s="26" customFormat="1"/>
    <row r="14994" s="26" customFormat="1"/>
    <row r="14995" s="26" customFormat="1"/>
    <row r="14996" s="26" customFormat="1"/>
    <row r="14997" s="26" customFormat="1"/>
    <row r="14998" s="26" customFormat="1"/>
    <row r="14999" s="26" customFormat="1"/>
    <row r="15000" s="26" customFormat="1"/>
    <row r="15001" s="26" customFormat="1"/>
    <row r="15002" s="26" customFormat="1"/>
    <row r="15003" s="26" customFormat="1"/>
    <row r="15004" s="26" customFormat="1"/>
    <row r="15005" s="26" customFormat="1"/>
    <row r="15006" s="26" customFormat="1"/>
    <row r="15007" s="26" customFormat="1"/>
    <row r="15008" s="26" customFormat="1"/>
    <row r="15009" s="26" customFormat="1"/>
    <row r="15010" s="26" customFormat="1"/>
    <row r="15011" s="26" customFormat="1"/>
    <row r="15012" s="26" customFormat="1"/>
    <row r="15013" s="26" customFormat="1"/>
    <row r="15014" s="26" customFormat="1"/>
    <row r="15015" s="26" customFormat="1"/>
    <row r="15016" s="26" customFormat="1"/>
    <row r="15017" s="26" customFormat="1"/>
    <row r="15018" s="26" customFormat="1"/>
    <row r="15019" s="26" customFormat="1"/>
    <row r="15020" s="26" customFormat="1"/>
    <row r="15021" s="26" customFormat="1"/>
    <row r="15022" s="26" customFormat="1"/>
    <row r="15023" s="26" customFormat="1"/>
    <row r="15024" s="26" customFormat="1"/>
    <row r="15025" s="26" customFormat="1"/>
    <row r="15026" s="26" customFormat="1"/>
    <row r="15027" s="26" customFormat="1"/>
    <row r="15028" s="26" customFormat="1"/>
    <row r="15029" s="26" customFormat="1"/>
    <row r="15030" s="26" customFormat="1"/>
    <row r="15031" s="26" customFormat="1"/>
    <row r="15032" s="26" customFormat="1"/>
    <row r="15033" s="26" customFormat="1"/>
    <row r="15034" s="26" customFormat="1"/>
    <row r="15035" s="26" customFormat="1"/>
    <row r="15036" s="26" customFormat="1"/>
    <row r="15037" s="26" customFormat="1"/>
    <row r="15038" s="26" customFormat="1"/>
    <row r="15039" s="26" customFormat="1"/>
    <row r="15040" s="26" customFormat="1"/>
    <row r="15041" s="26" customFormat="1"/>
    <row r="15042" s="26" customFormat="1"/>
    <row r="15043" s="26" customFormat="1"/>
    <row r="15044" s="26" customFormat="1"/>
    <row r="15045" s="26" customFormat="1"/>
    <row r="15046" s="26" customFormat="1"/>
    <row r="15047" s="26" customFormat="1"/>
    <row r="15048" s="26" customFormat="1"/>
    <row r="15049" s="26" customFormat="1"/>
    <row r="15050" s="26" customFormat="1"/>
    <row r="15051" s="26" customFormat="1"/>
    <row r="15052" s="26" customFormat="1"/>
    <row r="15053" s="26" customFormat="1"/>
    <row r="15054" s="26" customFormat="1"/>
    <row r="15055" s="26" customFormat="1"/>
    <row r="15056" s="26" customFormat="1"/>
    <row r="15057" s="26" customFormat="1"/>
    <row r="15058" s="26" customFormat="1"/>
    <row r="15059" s="26" customFormat="1"/>
    <row r="15060" s="26" customFormat="1"/>
    <row r="15061" s="26" customFormat="1"/>
    <row r="15062" s="26" customFormat="1"/>
    <row r="15063" s="26" customFormat="1"/>
    <row r="15064" s="26" customFormat="1"/>
    <row r="15065" s="26" customFormat="1"/>
    <row r="15066" s="26" customFormat="1"/>
    <row r="15067" s="26" customFormat="1"/>
    <row r="15068" s="26" customFormat="1"/>
    <row r="15069" s="26" customFormat="1"/>
    <row r="15070" s="26" customFormat="1"/>
    <row r="15071" s="26" customFormat="1"/>
    <row r="15072" s="26" customFormat="1"/>
    <row r="15073" s="26" customFormat="1"/>
    <row r="15074" s="26" customFormat="1"/>
    <row r="15075" s="26" customFormat="1"/>
    <row r="15076" s="26" customFormat="1"/>
    <row r="15077" s="26" customFormat="1"/>
    <row r="15078" s="26" customFormat="1"/>
    <row r="15079" s="26" customFormat="1"/>
    <row r="15080" s="26" customFormat="1"/>
    <row r="15081" s="26" customFormat="1"/>
    <row r="15082" s="26" customFormat="1"/>
    <row r="15083" s="26" customFormat="1"/>
    <row r="15084" s="26" customFormat="1"/>
    <row r="15085" s="26" customFormat="1"/>
    <row r="15086" s="26" customFormat="1"/>
    <row r="15087" s="26" customFormat="1"/>
    <row r="15088" s="26" customFormat="1"/>
    <row r="15089" s="26" customFormat="1"/>
    <row r="15090" s="26" customFormat="1"/>
    <row r="15091" s="26" customFormat="1"/>
    <row r="15092" s="26" customFormat="1"/>
    <row r="15093" s="26" customFormat="1"/>
    <row r="15094" s="26" customFormat="1"/>
    <row r="15095" s="26" customFormat="1"/>
    <row r="15096" s="26" customFormat="1"/>
    <row r="15097" s="26" customFormat="1"/>
    <row r="15098" s="26" customFormat="1"/>
    <row r="15099" s="26" customFormat="1"/>
    <row r="15100" s="26" customFormat="1"/>
    <row r="15101" s="26" customFormat="1"/>
    <row r="15102" s="26" customFormat="1"/>
    <row r="15103" s="26" customFormat="1"/>
    <row r="15104" s="26" customFormat="1"/>
    <row r="15105" s="26" customFormat="1"/>
    <row r="15106" s="26" customFormat="1"/>
    <row r="15107" s="26" customFormat="1"/>
    <row r="15108" s="26" customFormat="1"/>
    <row r="15109" s="26" customFormat="1"/>
    <row r="15110" s="26" customFormat="1"/>
    <row r="15111" s="26" customFormat="1"/>
    <row r="15112" s="26" customFormat="1"/>
    <row r="15113" s="26" customFormat="1"/>
    <row r="15114" s="26" customFormat="1"/>
    <row r="15115" s="26" customFormat="1"/>
    <row r="15116" s="26" customFormat="1"/>
    <row r="15117" s="26" customFormat="1"/>
    <row r="15118" s="26" customFormat="1"/>
    <row r="15119" s="26" customFormat="1"/>
    <row r="15120" s="26" customFormat="1"/>
    <row r="15121" s="26" customFormat="1"/>
    <row r="15122" s="26" customFormat="1"/>
    <row r="15123" s="26" customFormat="1"/>
    <row r="15124" s="26" customFormat="1"/>
    <row r="15125" s="26" customFormat="1"/>
    <row r="15126" s="26" customFormat="1"/>
    <row r="15127" s="26" customFormat="1"/>
    <row r="15128" s="26" customFormat="1"/>
    <row r="15129" s="26" customFormat="1"/>
    <row r="15130" s="26" customFormat="1"/>
    <row r="15131" s="26" customFormat="1"/>
    <row r="15132" s="26" customFormat="1"/>
    <row r="15133" s="26" customFormat="1"/>
    <row r="15134" s="26" customFormat="1"/>
    <row r="15135" s="26" customFormat="1"/>
    <row r="15136" s="26" customFormat="1"/>
    <row r="15137" s="26" customFormat="1"/>
    <row r="15138" s="26" customFormat="1"/>
    <row r="15139" s="26" customFormat="1"/>
    <row r="15140" s="26" customFormat="1"/>
    <row r="15141" s="26" customFormat="1"/>
    <row r="15142" s="26" customFormat="1"/>
    <row r="15143" s="26" customFormat="1"/>
    <row r="15144" s="26" customFormat="1"/>
    <row r="15145" s="26" customFormat="1"/>
    <row r="15146" s="26" customFormat="1"/>
    <row r="15147" s="26" customFormat="1"/>
    <row r="15148" s="26" customFormat="1"/>
    <row r="15149" s="26" customFormat="1"/>
    <row r="15150" s="26" customFormat="1"/>
    <row r="15151" s="26" customFormat="1"/>
    <row r="15152" s="26" customFormat="1"/>
    <row r="15153" s="26" customFormat="1"/>
    <row r="15154" s="26" customFormat="1"/>
    <row r="15155" s="26" customFormat="1"/>
    <row r="15156" s="26" customFormat="1"/>
    <row r="15157" s="26" customFormat="1"/>
    <row r="15158" s="26" customFormat="1"/>
    <row r="15159" s="26" customFormat="1"/>
    <row r="15160" s="26" customFormat="1"/>
    <row r="15161" s="26" customFormat="1"/>
    <row r="15162" s="26" customFormat="1"/>
    <row r="15163" s="26" customFormat="1"/>
    <row r="15164" s="26" customFormat="1"/>
    <row r="15165" s="26" customFormat="1"/>
    <row r="15166" s="26" customFormat="1"/>
    <row r="15167" s="26" customFormat="1"/>
    <row r="15168" s="26" customFormat="1"/>
    <row r="15169" s="26" customFormat="1"/>
    <row r="15170" s="26" customFormat="1"/>
    <row r="15171" s="26" customFormat="1"/>
    <row r="15172" s="26" customFormat="1"/>
    <row r="15173" s="26" customFormat="1"/>
    <row r="15174" s="26" customFormat="1"/>
    <row r="15175" s="26" customFormat="1"/>
    <row r="15176" s="26" customFormat="1"/>
    <row r="15177" s="26" customFormat="1"/>
    <row r="15178" s="26" customFormat="1"/>
    <row r="15179" s="26" customFormat="1"/>
    <row r="15180" s="26" customFormat="1"/>
    <row r="15181" s="26" customFormat="1"/>
    <row r="15182" s="26" customFormat="1"/>
    <row r="15183" s="26" customFormat="1"/>
    <row r="15184" s="26" customFormat="1"/>
    <row r="15185" s="26" customFormat="1"/>
    <row r="15186" s="26" customFormat="1"/>
    <row r="15187" s="26" customFormat="1"/>
    <row r="15188" s="26" customFormat="1"/>
    <row r="15189" s="26" customFormat="1"/>
    <row r="15190" s="26" customFormat="1"/>
    <row r="15191" s="26" customFormat="1"/>
    <row r="15192" s="26" customFormat="1"/>
    <row r="15193" s="26" customFormat="1"/>
    <row r="15194" s="26" customFormat="1"/>
    <row r="15195" s="26" customFormat="1"/>
    <row r="15196" s="26" customFormat="1"/>
    <row r="15197" s="26" customFormat="1"/>
    <row r="15198" s="26" customFormat="1"/>
    <row r="15199" s="26" customFormat="1"/>
    <row r="15200" s="26" customFormat="1"/>
    <row r="15201" s="26" customFormat="1"/>
    <row r="15202" s="26" customFormat="1"/>
    <row r="15203" s="26" customFormat="1"/>
    <row r="15204" s="26" customFormat="1"/>
    <row r="15205" s="26" customFormat="1"/>
    <row r="15206" s="26" customFormat="1"/>
    <row r="15207" s="26" customFormat="1"/>
    <row r="15208" s="26" customFormat="1"/>
    <row r="15209" s="26" customFormat="1"/>
    <row r="15210" s="26" customFormat="1"/>
    <row r="15211" s="26" customFormat="1"/>
    <row r="15212" s="26" customFormat="1"/>
    <row r="15213" s="26" customFormat="1"/>
    <row r="15214" s="26" customFormat="1"/>
    <row r="15215" s="26" customFormat="1"/>
    <row r="15216" s="26" customFormat="1"/>
    <row r="15217" s="26" customFormat="1"/>
    <row r="15218" s="26" customFormat="1"/>
    <row r="15219" s="26" customFormat="1"/>
    <row r="15220" s="26" customFormat="1"/>
    <row r="15221" s="26" customFormat="1"/>
    <row r="15222" s="26" customFormat="1"/>
    <row r="15223" s="26" customFormat="1"/>
    <row r="15224" s="26" customFormat="1"/>
    <row r="15225" s="26" customFormat="1"/>
    <row r="15226" s="26" customFormat="1"/>
    <row r="15227" s="26" customFormat="1"/>
    <row r="15228" s="26" customFormat="1"/>
    <row r="15229" s="26" customFormat="1"/>
    <row r="15230" s="26" customFormat="1"/>
    <row r="15231" s="26" customFormat="1"/>
    <row r="15232" s="26" customFormat="1"/>
    <row r="15233" s="26" customFormat="1"/>
    <row r="15234" s="26" customFormat="1"/>
    <row r="15235" s="26" customFormat="1"/>
    <row r="15236" s="26" customFormat="1"/>
    <row r="15237" s="26" customFormat="1"/>
    <row r="15238" s="26" customFormat="1"/>
    <row r="15239" s="26" customFormat="1"/>
    <row r="15240" s="26" customFormat="1"/>
    <row r="15241" s="26" customFormat="1"/>
    <row r="15242" s="26" customFormat="1"/>
    <row r="15243" s="26" customFormat="1"/>
    <row r="15244" s="26" customFormat="1"/>
    <row r="15245" s="26" customFormat="1"/>
    <row r="15246" s="26" customFormat="1"/>
    <row r="15247" s="26" customFormat="1"/>
    <row r="15248" s="26" customFormat="1"/>
    <row r="15249" s="26" customFormat="1"/>
    <row r="15250" s="26" customFormat="1"/>
    <row r="15251" s="26" customFormat="1"/>
    <row r="15252" s="26" customFormat="1"/>
    <row r="15253" s="26" customFormat="1"/>
    <row r="15254" s="26" customFormat="1"/>
    <row r="15255" s="26" customFormat="1"/>
    <row r="15256" s="26" customFormat="1"/>
    <row r="15257" s="26" customFormat="1"/>
    <row r="15258" s="26" customFormat="1"/>
    <row r="15259" s="26" customFormat="1"/>
    <row r="15260" s="26" customFormat="1"/>
    <row r="15261" s="26" customFormat="1"/>
    <row r="15262" s="26" customFormat="1"/>
    <row r="15263" s="26" customFormat="1"/>
    <row r="15264" s="26" customFormat="1"/>
    <row r="15265" s="26" customFormat="1"/>
    <row r="15266" s="26" customFormat="1"/>
    <row r="15267" s="26" customFormat="1"/>
    <row r="15268" s="26" customFormat="1"/>
    <row r="15269" s="26" customFormat="1"/>
    <row r="15270" s="26" customFormat="1"/>
    <row r="15271" s="26" customFormat="1"/>
    <row r="15272" s="26" customFormat="1"/>
    <row r="15273" s="26" customFormat="1"/>
    <row r="15274" s="26" customFormat="1"/>
    <row r="15275" s="26" customFormat="1"/>
    <row r="15276" s="26" customFormat="1"/>
    <row r="15277" s="26" customFormat="1"/>
    <row r="15278" s="26" customFormat="1"/>
    <row r="15279" s="26" customFormat="1"/>
    <row r="15280" s="26" customFormat="1"/>
    <row r="15281" s="26" customFormat="1"/>
    <row r="15282" s="26" customFormat="1"/>
    <row r="15283" s="26" customFormat="1"/>
    <row r="15284" s="26" customFormat="1"/>
    <row r="15285" s="26" customFormat="1"/>
    <row r="15286" s="26" customFormat="1"/>
    <row r="15287" s="26" customFormat="1"/>
    <row r="15288" s="26" customFormat="1"/>
    <row r="15289" s="26" customFormat="1"/>
    <row r="15290" s="26" customFormat="1"/>
    <row r="15291" s="26" customFormat="1"/>
    <row r="15292" s="26" customFormat="1"/>
    <row r="15293" s="26" customFormat="1"/>
    <row r="15294" s="26" customFormat="1"/>
    <row r="15295" s="26" customFormat="1"/>
    <row r="15296" s="26" customFormat="1"/>
    <row r="15297" s="26" customFormat="1"/>
    <row r="15298" s="26" customFormat="1"/>
    <row r="15299" s="26" customFormat="1"/>
    <row r="15300" s="26" customFormat="1"/>
    <row r="15301" s="26" customFormat="1"/>
    <row r="15302" s="26" customFormat="1"/>
    <row r="15303" s="26" customFormat="1"/>
    <row r="15304" s="26" customFormat="1"/>
    <row r="15305" s="26" customFormat="1"/>
    <row r="15306" s="26" customFormat="1"/>
    <row r="15307" s="26" customFormat="1"/>
    <row r="15308" s="26" customFormat="1"/>
    <row r="15309" s="26" customFormat="1"/>
    <row r="15310" s="26" customFormat="1"/>
    <row r="15311" s="26" customFormat="1"/>
    <row r="15312" s="26" customFormat="1"/>
    <row r="15313" s="26" customFormat="1"/>
    <row r="15314" s="26" customFormat="1"/>
    <row r="15315" s="26" customFormat="1"/>
    <row r="15316" s="26" customFormat="1"/>
    <row r="15317" s="26" customFormat="1"/>
    <row r="15318" s="26" customFormat="1"/>
    <row r="15319" s="26" customFormat="1"/>
    <row r="15320" s="26" customFormat="1"/>
    <row r="15321" s="26" customFormat="1"/>
    <row r="15322" s="26" customFormat="1"/>
    <row r="15323" s="26" customFormat="1"/>
    <row r="15324" s="26" customFormat="1"/>
    <row r="15325" s="26" customFormat="1"/>
    <row r="15326" s="26" customFormat="1"/>
    <row r="15327" s="26" customFormat="1"/>
    <row r="15328" s="26" customFormat="1"/>
    <row r="15329" s="26" customFormat="1"/>
    <row r="15330" s="26" customFormat="1"/>
    <row r="15331" s="26" customFormat="1"/>
    <row r="15332" s="26" customFormat="1"/>
    <row r="15333" s="26" customFormat="1"/>
    <row r="15334" s="26" customFormat="1"/>
    <row r="15335" s="26" customFormat="1"/>
    <row r="15336" s="26" customFormat="1"/>
    <row r="15337" s="26" customFormat="1"/>
    <row r="15338" s="26" customFormat="1"/>
    <row r="15339" s="26" customFormat="1"/>
    <row r="15340" s="26" customFormat="1"/>
    <row r="15341" s="26" customFormat="1"/>
    <row r="15342" s="26" customFormat="1"/>
    <row r="15343" s="26" customFormat="1"/>
    <row r="15344" s="26" customFormat="1"/>
    <row r="15345" s="26" customFormat="1"/>
    <row r="15346" s="26" customFormat="1"/>
    <row r="15347" s="26" customFormat="1"/>
    <row r="15348" s="26" customFormat="1"/>
    <row r="15349" s="26" customFormat="1"/>
    <row r="15350" s="26" customFormat="1"/>
    <row r="15351" s="26" customFormat="1"/>
    <row r="15352" s="26" customFormat="1"/>
    <row r="15353" s="26" customFormat="1"/>
    <row r="15354" s="26" customFormat="1"/>
    <row r="15355" s="26" customFormat="1"/>
    <row r="15356" s="26" customFormat="1"/>
    <row r="15357" s="26" customFormat="1"/>
    <row r="15358" s="26" customFormat="1"/>
    <row r="15359" s="26" customFormat="1"/>
    <row r="15360" s="26" customFormat="1"/>
    <row r="15361" s="26" customFormat="1"/>
    <row r="15362" s="26" customFormat="1"/>
    <row r="15363" s="26" customFormat="1"/>
    <row r="15364" s="26" customFormat="1"/>
    <row r="15365" s="26" customFormat="1"/>
    <row r="15366" s="26" customFormat="1"/>
    <row r="15367" s="26" customFormat="1"/>
    <row r="15368" s="26" customFormat="1"/>
    <row r="15369" s="26" customFormat="1"/>
    <row r="15370" s="26" customFormat="1"/>
    <row r="15371" s="26" customFormat="1"/>
    <row r="15372" s="26" customFormat="1"/>
    <row r="15373" s="26" customFormat="1"/>
    <row r="15374" s="26" customFormat="1"/>
    <row r="15375" s="26" customFormat="1"/>
    <row r="15376" s="26" customFormat="1"/>
    <row r="15377" s="26" customFormat="1"/>
    <row r="15378" s="26" customFormat="1"/>
    <row r="15379" s="26" customFormat="1"/>
    <row r="15380" s="26" customFormat="1"/>
    <row r="15381" s="26" customFormat="1"/>
    <row r="15382" s="26" customFormat="1"/>
    <row r="15383" s="26" customFormat="1"/>
    <row r="15384" s="26" customFormat="1"/>
    <row r="15385" s="26" customFormat="1"/>
    <row r="15386" s="26" customFormat="1"/>
    <row r="15387" s="26" customFormat="1"/>
    <row r="15388" s="26" customFormat="1"/>
    <row r="15389" s="26" customFormat="1"/>
    <row r="15390" s="26" customFormat="1"/>
    <row r="15391" s="26" customFormat="1"/>
    <row r="15392" s="26" customFormat="1"/>
    <row r="15393" s="26" customFormat="1"/>
    <row r="15394" s="26" customFormat="1"/>
    <row r="15395" s="26" customFormat="1"/>
    <row r="15396" s="26" customFormat="1"/>
    <row r="15397" s="26" customFormat="1"/>
    <row r="15398" s="26" customFormat="1"/>
    <row r="15399" s="26" customFormat="1"/>
    <row r="15400" s="26" customFormat="1"/>
    <row r="15401" s="26" customFormat="1"/>
    <row r="15402" s="26" customFormat="1"/>
    <row r="15403" s="26" customFormat="1"/>
    <row r="15404" s="26" customFormat="1"/>
    <row r="15405" s="26" customFormat="1"/>
    <row r="15406" s="26" customFormat="1"/>
    <row r="15407" s="26" customFormat="1"/>
    <row r="15408" s="26" customFormat="1"/>
    <row r="15409" s="26" customFormat="1"/>
    <row r="15410" s="26" customFormat="1"/>
    <row r="15411" s="26" customFormat="1"/>
    <row r="15412" s="26" customFormat="1"/>
    <row r="15413" s="26" customFormat="1"/>
    <row r="15414" s="26" customFormat="1"/>
    <row r="15415" s="26" customFormat="1"/>
    <row r="15416" s="26" customFormat="1"/>
    <row r="15417" s="26" customFormat="1"/>
    <row r="15418" s="26" customFormat="1"/>
    <row r="15419" s="26" customFormat="1"/>
    <row r="15420" s="26" customFormat="1"/>
    <row r="15421" s="26" customFormat="1"/>
    <row r="15422" s="26" customFormat="1"/>
    <row r="15423" s="26" customFormat="1"/>
    <row r="15424" s="26" customFormat="1"/>
    <row r="15425" s="26" customFormat="1"/>
    <row r="15426" s="26" customFormat="1"/>
    <row r="15427" s="26" customFormat="1"/>
    <row r="15428" s="26" customFormat="1"/>
    <row r="15429" s="26" customFormat="1"/>
    <row r="15430" s="26" customFormat="1"/>
    <row r="15431" s="26" customFormat="1"/>
    <row r="15432" s="26" customFormat="1"/>
    <row r="15433" s="26" customFormat="1"/>
    <row r="15434" s="26" customFormat="1"/>
    <row r="15435" s="26" customFormat="1"/>
    <row r="15436" s="26" customFormat="1"/>
    <row r="15437" s="26" customFormat="1"/>
    <row r="15438" s="26" customFormat="1"/>
    <row r="15439" s="26" customFormat="1"/>
    <row r="15440" s="26" customFormat="1"/>
    <row r="15441" s="26" customFormat="1"/>
    <row r="15442" s="26" customFormat="1"/>
    <row r="15443" s="26" customFormat="1"/>
    <row r="15444" s="26" customFormat="1"/>
    <row r="15445" s="26" customFormat="1"/>
    <row r="15446" s="26" customFormat="1"/>
    <row r="15447" s="26" customFormat="1"/>
    <row r="15448" s="26" customFormat="1"/>
    <row r="15449" s="26" customFormat="1"/>
    <row r="15450" s="26" customFormat="1"/>
    <row r="15451" s="26" customFormat="1"/>
    <row r="15452" s="26" customFormat="1"/>
    <row r="15453" s="26" customFormat="1"/>
    <row r="15454" s="26" customFormat="1"/>
    <row r="15455" s="26" customFormat="1"/>
    <row r="15456" s="26" customFormat="1"/>
    <row r="15457" s="26" customFormat="1"/>
    <row r="15458" s="26" customFormat="1"/>
    <row r="15459" s="26" customFormat="1"/>
    <row r="15460" s="26" customFormat="1"/>
    <row r="15461" s="26" customFormat="1"/>
    <row r="15462" s="26" customFormat="1"/>
    <row r="15463" s="26" customFormat="1"/>
    <row r="15464" s="26" customFormat="1"/>
    <row r="15465" s="26" customFormat="1"/>
    <row r="15466" s="26" customFormat="1"/>
    <row r="15467" s="26" customFormat="1"/>
    <row r="15468" s="26" customFormat="1"/>
    <row r="15469" s="26" customFormat="1"/>
    <row r="15470" s="26" customFormat="1"/>
    <row r="15471" s="26" customFormat="1"/>
    <row r="15472" s="26" customFormat="1"/>
    <row r="15473" s="26" customFormat="1"/>
    <row r="15474" s="26" customFormat="1"/>
    <row r="15475" s="26" customFormat="1"/>
    <row r="15476" s="26" customFormat="1"/>
    <row r="15477" s="26" customFormat="1"/>
    <row r="15478" s="26" customFormat="1"/>
    <row r="15479" s="26" customFormat="1"/>
    <row r="15480" s="26" customFormat="1"/>
    <row r="15481" s="26" customFormat="1"/>
    <row r="15482" s="26" customFormat="1"/>
    <row r="15483" s="26" customFormat="1"/>
    <row r="15484" s="26" customFormat="1"/>
    <row r="15485" s="26" customFormat="1"/>
    <row r="15486" s="26" customFormat="1"/>
    <row r="15487" s="26" customFormat="1"/>
    <row r="15488" s="26" customFormat="1"/>
    <row r="15489" s="26" customFormat="1"/>
    <row r="15490" s="26" customFormat="1"/>
    <row r="15491" s="26" customFormat="1"/>
    <row r="15492" s="26" customFormat="1"/>
    <row r="15493" s="26" customFormat="1"/>
    <row r="15494" s="26" customFormat="1"/>
    <row r="15495" s="26" customFormat="1"/>
    <row r="15496" s="26" customFormat="1"/>
    <row r="15497" s="26" customFormat="1"/>
    <row r="15498" s="26" customFormat="1"/>
    <row r="15499" s="26" customFormat="1"/>
    <row r="15500" s="26" customFormat="1"/>
    <row r="15501" s="26" customFormat="1"/>
    <row r="15502" s="26" customFormat="1"/>
    <row r="15503" s="26" customFormat="1"/>
    <row r="15504" s="26" customFormat="1"/>
    <row r="15505" s="26" customFormat="1"/>
    <row r="15506" s="26" customFormat="1"/>
    <row r="15507" s="26" customFormat="1"/>
    <row r="15508" s="26" customFormat="1"/>
    <row r="15509" s="26" customFormat="1"/>
    <row r="15510" s="26" customFormat="1"/>
    <row r="15511" s="26" customFormat="1"/>
    <row r="15512" s="26" customFormat="1"/>
    <row r="15513" s="26" customFormat="1"/>
    <row r="15514" s="26" customFormat="1"/>
    <row r="15515" s="26" customFormat="1"/>
    <row r="15516" s="26" customFormat="1"/>
    <row r="15517" s="26" customFormat="1"/>
    <row r="15518" s="26" customFormat="1"/>
    <row r="15519" s="26" customFormat="1"/>
    <row r="15520" s="26" customFormat="1"/>
    <row r="15521" s="26" customFormat="1"/>
    <row r="15522" s="26" customFormat="1"/>
    <row r="15523" s="26" customFormat="1"/>
    <row r="15524" s="26" customFormat="1"/>
    <row r="15525" s="26" customFormat="1"/>
    <row r="15526" s="26" customFormat="1"/>
    <row r="15527" s="26" customFormat="1"/>
    <row r="15528" s="26" customFormat="1"/>
    <row r="15529" s="26" customFormat="1"/>
    <row r="15530" s="26" customFormat="1"/>
    <row r="15531" s="26" customFormat="1"/>
    <row r="15532" s="26" customFormat="1"/>
    <row r="15533" s="26" customFormat="1"/>
    <row r="15534" s="26" customFormat="1"/>
    <row r="15535" s="26" customFormat="1"/>
    <row r="15536" s="26" customFormat="1"/>
    <row r="15537" s="26" customFormat="1"/>
    <row r="15538" s="26" customFormat="1"/>
    <row r="15539" s="26" customFormat="1"/>
    <row r="15540" s="26" customFormat="1"/>
    <row r="15541" s="26" customFormat="1"/>
    <row r="15542" s="26" customFormat="1"/>
    <row r="15543" s="26" customFormat="1"/>
    <row r="15544" s="26" customFormat="1"/>
    <row r="15545" s="26" customFormat="1"/>
    <row r="15546" s="26" customFormat="1"/>
    <row r="15547" s="26" customFormat="1"/>
    <row r="15548" s="26" customFormat="1"/>
    <row r="15549" s="26" customFormat="1"/>
    <row r="15550" s="26" customFormat="1"/>
    <row r="15551" s="26" customFormat="1"/>
    <row r="15552" s="26" customFormat="1"/>
    <row r="15553" s="26" customFormat="1"/>
    <row r="15554" s="26" customFormat="1"/>
    <row r="15555" s="26" customFormat="1"/>
    <row r="15556" s="26" customFormat="1"/>
    <row r="15557" s="26" customFormat="1"/>
    <row r="15558" s="26" customFormat="1"/>
    <row r="15559" s="26" customFormat="1"/>
    <row r="15560" s="26" customFormat="1"/>
    <row r="15561" s="26" customFormat="1"/>
    <row r="15562" s="26" customFormat="1"/>
    <row r="15563" s="26" customFormat="1"/>
    <row r="15564" s="26" customFormat="1"/>
    <row r="15565" s="26" customFormat="1"/>
    <row r="15566" s="26" customFormat="1"/>
    <row r="15567" s="26" customFormat="1"/>
    <row r="15568" s="26" customFormat="1"/>
    <row r="15569" s="26" customFormat="1"/>
    <row r="15570" s="26" customFormat="1"/>
    <row r="15571" s="26" customFormat="1"/>
    <row r="15572" s="26" customFormat="1"/>
    <row r="15573" s="26" customFormat="1"/>
    <row r="15574" s="26" customFormat="1"/>
    <row r="15575" s="26" customFormat="1"/>
    <row r="15576" s="26" customFormat="1"/>
    <row r="15577" s="26" customFormat="1"/>
    <row r="15578" s="26" customFormat="1"/>
    <row r="15579" s="26" customFormat="1"/>
    <row r="15580" s="26" customFormat="1"/>
    <row r="15581" s="26" customFormat="1"/>
    <row r="15582" s="26" customFormat="1"/>
    <row r="15583" s="26" customFormat="1"/>
    <row r="15584" s="26" customFormat="1"/>
    <row r="15585" s="26" customFormat="1"/>
    <row r="15586" s="26" customFormat="1"/>
    <row r="15587" s="26" customFormat="1"/>
    <row r="15588" s="26" customFormat="1"/>
    <row r="15589" s="26" customFormat="1"/>
    <row r="15590" s="26" customFormat="1"/>
    <row r="15591" s="26" customFormat="1"/>
    <row r="15592" s="26" customFormat="1"/>
    <row r="15593" s="26" customFormat="1"/>
    <row r="15594" s="26" customFormat="1"/>
    <row r="15595" s="26" customFormat="1"/>
    <row r="15596" s="26" customFormat="1"/>
    <row r="15597" s="26" customFormat="1"/>
    <row r="15598" s="26" customFormat="1"/>
    <row r="15599" s="26" customFormat="1"/>
    <row r="15600" s="26" customFormat="1"/>
    <row r="15601" s="26" customFormat="1"/>
    <row r="15602" s="26" customFormat="1"/>
    <row r="15603" s="26" customFormat="1"/>
    <row r="15604" s="26" customFormat="1"/>
    <row r="15605" s="26" customFormat="1"/>
    <row r="15606" s="26" customFormat="1"/>
    <row r="15607" s="26" customFormat="1"/>
    <row r="15608" s="26" customFormat="1"/>
    <row r="15609" s="26" customFormat="1"/>
    <row r="15610" s="26" customFormat="1"/>
    <row r="15611" s="26" customFormat="1"/>
    <row r="15612" s="26" customFormat="1"/>
    <row r="15613" s="26" customFormat="1"/>
    <row r="15614" s="26" customFormat="1"/>
    <row r="15615" s="26" customFormat="1"/>
    <row r="15616" s="26" customFormat="1"/>
    <row r="15617" s="26" customFormat="1"/>
    <row r="15618" s="26" customFormat="1"/>
    <row r="15619" s="26" customFormat="1"/>
    <row r="15620" s="26" customFormat="1"/>
    <row r="15621" s="26" customFormat="1"/>
    <row r="15622" s="26" customFormat="1"/>
    <row r="15623" s="26" customFormat="1"/>
    <row r="15624" s="26" customFormat="1"/>
    <row r="15625" s="26" customFormat="1"/>
    <row r="15626" s="26" customFormat="1"/>
    <row r="15627" s="26" customFormat="1"/>
    <row r="15628" s="26" customFormat="1"/>
    <row r="15629" s="26" customFormat="1"/>
    <row r="15630" s="26" customFormat="1"/>
    <row r="15631" s="26" customFormat="1"/>
    <row r="15632" s="26" customFormat="1"/>
    <row r="15633" s="26" customFormat="1"/>
    <row r="15634" s="26" customFormat="1"/>
    <row r="15635" s="26" customFormat="1"/>
    <row r="15636" s="26" customFormat="1"/>
    <row r="15637" s="26" customFormat="1"/>
    <row r="15638" s="26" customFormat="1"/>
    <row r="15639" s="26" customFormat="1"/>
    <row r="15640" s="26" customFormat="1"/>
    <row r="15641" s="26" customFormat="1"/>
    <row r="15642" s="26" customFormat="1"/>
    <row r="15643" s="26" customFormat="1"/>
    <row r="15644" s="26" customFormat="1"/>
    <row r="15645" s="26" customFormat="1"/>
    <row r="15646" s="26" customFormat="1"/>
    <row r="15647" s="26" customFormat="1"/>
    <row r="15648" s="26" customFormat="1"/>
    <row r="15649" s="26" customFormat="1"/>
    <row r="15650" s="26" customFormat="1"/>
    <row r="15651" s="26" customFormat="1"/>
    <row r="15652" s="26" customFormat="1"/>
    <row r="15653" s="26" customFormat="1"/>
    <row r="15654" s="26" customFormat="1"/>
    <row r="15655" s="26" customFormat="1"/>
    <row r="15656" s="26" customFormat="1"/>
    <row r="15657" s="26" customFormat="1"/>
    <row r="15658" s="26" customFormat="1"/>
    <row r="15659" s="26" customFormat="1"/>
    <row r="15660" s="26" customFormat="1"/>
    <row r="15661" s="26" customFormat="1"/>
    <row r="15662" s="26" customFormat="1"/>
    <row r="15663" s="26" customFormat="1"/>
    <row r="15664" s="26" customFormat="1"/>
    <row r="15665" s="26" customFormat="1"/>
    <row r="15666" s="26" customFormat="1"/>
    <row r="15667" s="26" customFormat="1"/>
    <row r="15668" s="26" customFormat="1"/>
    <row r="15669" s="26" customFormat="1"/>
    <row r="15670" s="26" customFormat="1"/>
    <row r="15671" s="26" customFormat="1"/>
    <row r="15672" s="26" customFormat="1"/>
    <row r="15673" s="26" customFormat="1"/>
    <row r="15674" s="26" customFormat="1"/>
    <row r="15675" s="26" customFormat="1"/>
    <row r="15676" s="26" customFormat="1"/>
    <row r="15677" s="26" customFormat="1"/>
    <row r="15678" s="26" customFormat="1"/>
    <row r="15679" s="26" customFormat="1"/>
    <row r="15680" s="26" customFormat="1"/>
    <row r="15681" s="26" customFormat="1"/>
    <row r="15682" s="26" customFormat="1"/>
    <row r="15683" s="26" customFormat="1"/>
    <row r="15684" s="26" customFormat="1"/>
    <row r="15685" s="26" customFormat="1"/>
    <row r="15686" s="26" customFormat="1"/>
    <row r="15687" s="26" customFormat="1"/>
    <row r="15688" s="26" customFormat="1"/>
    <row r="15689" s="26" customFormat="1"/>
    <row r="15690" s="26" customFormat="1"/>
    <row r="15691" s="26" customFormat="1"/>
    <row r="15692" s="26" customFormat="1"/>
    <row r="15693" s="26" customFormat="1"/>
    <row r="15694" s="26" customFormat="1"/>
    <row r="15695" s="26" customFormat="1"/>
    <row r="15696" s="26" customFormat="1"/>
    <row r="15697" s="26" customFormat="1"/>
    <row r="15698" s="26" customFormat="1"/>
    <row r="15699" s="26" customFormat="1"/>
    <row r="15700" s="26" customFormat="1"/>
    <row r="15701" s="26" customFormat="1"/>
    <row r="15702" s="26" customFormat="1"/>
    <row r="15703" s="26" customFormat="1"/>
    <row r="15704" s="26" customFormat="1"/>
    <row r="15705" s="26" customFormat="1"/>
    <row r="15706" s="26" customFormat="1"/>
    <row r="15707" s="26" customFormat="1"/>
    <row r="15708" s="26" customFormat="1"/>
    <row r="15709" s="26" customFormat="1"/>
    <row r="15710" s="26" customFormat="1"/>
    <row r="15711" s="26" customFormat="1"/>
    <row r="15712" s="26" customFormat="1"/>
    <row r="15713" s="26" customFormat="1"/>
    <row r="15714" s="26" customFormat="1"/>
    <row r="15715" s="26" customFormat="1"/>
    <row r="15716" s="26" customFormat="1"/>
    <row r="15717" s="26" customFormat="1"/>
    <row r="15718" s="26" customFormat="1"/>
    <row r="15719" s="26" customFormat="1"/>
    <row r="15720" s="26" customFormat="1"/>
    <row r="15721" s="26" customFormat="1"/>
    <row r="15722" s="26" customFormat="1"/>
    <row r="15723" s="26" customFormat="1"/>
    <row r="15724" s="26" customFormat="1"/>
    <row r="15725" s="26" customFormat="1"/>
    <row r="15726" s="26" customFormat="1"/>
    <row r="15727" s="26" customFormat="1"/>
    <row r="15728" s="26" customFormat="1"/>
    <row r="15729" s="26" customFormat="1"/>
    <row r="15730" s="26" customFormat="1"/>
    <row r="15731" s="26" customFormat="1"/>
    <row r="15732" s="26" customFormat="1"/>
    <row r="15733" s="26" customFormat="1"/>
    <row r="15734" s="26" customFormat="1"/>
    <row r="15735" s="26" customFormat="1"/>
    <row r="15736" s="26" customFormat="1"/>
    <row r="15737" s="26" customFormat="1"/>
    <row r="15738" s="26" customFormat="1"/>
    <row r="15739" s="26" customFormat="1"/>
    <row r="15740" s="26" customFormat="1"/>
    <row r="15741" s="26" customFormat="1"/>
    <row r="15742" s="26" customFormat="1"/>
    <row r="15743" s="26" customFormat="1"/>
    <row r="15744" s="26" customFormat="1"/>
    <row r="15745" s="26" customFormat="1"/>
    <row r="15746" s="26" customFormat="1"/>
    <row r="15747" s="26" customFormat="1"/>
    <row r="15748" s="26" customFormat="1"/>
    <row r="15749" s="26" customFormat="1"/>
    <row r="15750" s="26" customFormat="1"/>
    <row r="15751" s="26" customFormat="1"/>
    <row r="15752" s="26" customFormat="1"/>
    <row r="15753" s="26" customFormat="1"/>
    <row r="15754" s="26" customFormat="1"/>
    <row r="15755" s="26" customFormat="1"/>
    <row r="15756" s="26" customFormat="1"/>
    <row r="15757" s="26" customFormat="1"/>
    <row r="15758" s="26" customFormat="1"/>
    <row r="15759" s="26" customFormat="1"/>
    <row r="15760" s="26" customFormat="1"/>
    <row r="15761" s="26" customFormat="1"/>
    <row r="15762" s="26" customFormat="1"/>
    <row r="15763" s="26" customFormat="1"/>
    <row r="15764" s="26" customFormat="1"/>
    <row r="15765" s="26" customFormat="1"/>
    <row r="15766" s="26" customFormat="1"/>
    <row r="15767" s="26" customFormat="1"/>
    <row r="15768" s="26" customFormat="1"/>
    <row r="15769" s="26" customFormat="1"/>
    <row r="15770" s="26" customFormat="1"/>
    <row r="15771" s="26" customFormat="1"/>
    <row r="15772" s="26" customFormat="1"/>
    <row r="15773" s="26" customFormat="1"/>
    <row r="15774" s="26" customFormat="1"/>
    <row r="15775" s="26" customFormat="1"/>
    <row r="15776" s="26" customFormat="1"/>
    <row r="15777" s="26" customFormat="1"/>
    <row r="15778" s="26" customFormat="1"/>
    <row r="15779" s="26" customFormat="1"/>
    <row r="15780" s="26" customFormat="1"/>
    <row r="15781" s="26" customFormat="1"/>
    <row r="15782" s="26" customFormat="1"/>
    <row r="15783" s="26" customFormat="1"/>
    <row r="15784" s="26" customFormat="1"/>
    <row r="15785" s="26" customFormat="1"/>
    <row r="15786" s="26" customFormat="1"/>
    <row r="15787" s="26" customFormat="1"/>
    <row r="15788" s="26" customFormat="1"/>
    <row r="15789" s="26" customFormat="1"/>
    <row r="15790" s="26" customFormat="1"/>
    <row r="15791" s="26" customFormat="1"/>
    <row r="15792" s="26" customFormat="1"/>
    <row r="15793" s="26" customFormat="1"/>
    <row r="15794" s="26" customFormat="1"/>
    <row r="15795" s="26" customFormat="1"/>
    <row r="15796" s="26" customFormat="1"/>
    <row r="15797" s="26" customFormat="1"/>
    <row r="15798" s="26" customFormat="1"/>
    <row r="15799" s="26" customFormat="1"/>
    <row r="15800" s="26" customFormat="1"/>
    <row r="15801" s="26" customFormat="1"/>
    <row r="15802" s="26" customFormat="1"/>
    <row r="15803" s="26" customFormat="1"/>
    <row r="15804" s="26" customFormat="1"/>
    <row r="15805" s="26" customFormat="1"/>
    <row r="15806" s="26" customFormat="1"/>
    <row r="15807" s="26" customFormat="1"/>
    <row r="15808" s="26" customFormat="1"/>
    <row r="15809" s="26" customFormat="1"/>
    <row r="15810" s="26" customFormat="1"/>
    <row r="15811" s="26" customFormat="1"/>
    <row r="15812" s="26" customFormat="1"/>
    <row r="15813" s="26" customFormat="1"/>
    <row r="15814" s="26" customFormat="1"/>
    <row r="15815" s="26" customFormat="1"/>
    <row r="15816" s="26" customFormat="1"/>
    <row r="15817" s="26" customFormat="1"/>
    <row r="15818" s="26" customFormat="1"/>
    <row r="15819" s="26" customFormat="1"/>
    <row r="15820" s="26" customFormat="1"/>
    <row r="15821" s="26" customFormat="1"/>
    <row r="15822" s="26" customFormat="1"/>
    <row r="15823" s="26" customFormat="1"/>
    <row r="15824" s="26" customFormat="1"/>
    <row r="15825" s="26" customFormat="1"/>
    <row r="15826" s="26" customFormat="1"/>
    <row r="15827" s="26" customFormat="1"/>
    <row r="15828" s="26" customFormat="1"/>
    <row r="15829" s="26" customFormat="1"/>
    <row r="15830" s="26" customFormat="1"/>
    <row r="15831" s="26" customFormat="1"/>
    <row r="15832" s="26" customFormat="1"/>
    <row r="15833" s="26" customFormat="1"/>
    <row r="15834" s="26" customFormat="1"/>
    <row r="15835" s="26" customFormat="1"/>
    <row r="15836" s="26" customFormat="1"/>
    <row r="15837" s="26" customFormat="1"/>
    <row r="15838" s="26" customFormat="1"/>
    <row r="15839" s="26" customFormat="1"/>
    <row r="15840" s="26" customFormat="1"/>
    <row r="15841" s="26" customFormat="1"/>
    <row r="15842" s="26" customFormat="1"/>
    <row r="15843" s="26" customFormat="1"/>
    <row r="15844" s="26" customFormat="1"/>
    <row r="15845" s="26" customFormat="1"/>
    <row r="15846" s="26" customFormat="1"/>
    <row r="15847" s="26" customFormat="1"/>
    <row r="15848" s="26" customFormat="1"/>
    <row r="15849" s="26" customFormat="1"/>
    <row r="15850" s="26" customFormat="1"/>
    <row r="15851" s="26" customFormat="1"/>
    <row r="15852" s="26" customFormat="1"/>
    <row r="15853" s="26" customFormat="1"/>
    <row r="15854" s="26" customFormat="1"/>
    <row r="15855" s="26" customFormat="1"/>
    <row r="15856" s="26" customFormat="1"/>
    <row r="15857" s="26" customFormat="1"/>
    <row r="15858" s="26" customFormat="1"/>
    <row r="15859" s="26" customFormat="1"/>
    <row r="15860" s="26" customFormat="1"/>
    <row r="15861" s="26" customFormat="1"/>
    <row r="15862" s="26" customFormat="1"/>
    <row r="15863" s="26" customFormat="1"/>
    <row r="15864" s="26" customFormat="1"/>
    <row r="15865" s="26" customFormat="1"/>
    <row r="15866" s="26" customFormat="1"/>
    <row r="15867" s="26" customFormat="1"/>
    <row r="15868" s="26" customFormat="1"/>
    <row r="15869" s="26" customFormat="1"/>
    <row r="15870" s="26" customFormat="1"/>
    <row r="15871" s="26" customFormat="1"/>
    <row r="15872" s="26" customFormat="1"/>
    <row r="15873" s="26" customFormat="1"/>
    <row r="15874" s="26" customFormat="1"/>
    <row r="15875" s="26" customFormat="1"/>
    <row r="15876" s="26" customFormat="1"/>
    <row r="15877" s="26" customFormat="1"/>
    <row r="15878" s="26" customFormat="1"/>
    <row r="15879" s="26" customFormat="1"/>
    <row r="15880" s="26" customFormat="1"/>
    <row r="15881" s="26" customFormat="1"/>
    <row r="15882" s="26" customFormat="1"/>
    <row r="15883" s="26" customFormat="1"/>
    <row r="15884" s="26" customFormat="1"/>
    <row r="15885" s="26" customFormat="1"/>
    <row r="15886" s="26" customFormat="1"/>
    <row r="15887" s="26" customFormat="1"/>
    <row r="15888" s="26" customFormat="1"/>
    <row r="15889" s="26" customFormat="1"/>
    <row r="15890" s="26" customFormat="1"/>
    <row r="15891" s="26" customFormat="1"/>
    <row r="15892" s="26" customFormat="1"/>
    <row r="15893" s="26" customFormat="1"/>
    <row r="15894" s="26" customFormat="1"/>
    <row r="15895" s="26" customFormat="1"/>
    <row r="15896" s="26" customFormat="1"/>
    <row r="15897" s="26" customFormat="1"/>
    <row r="15898" s="26" customFormat="1"/>
    <row r="15899" s="26" customFormat="1"/>
    <row r="15900" s="26" customFormat="1"/>
    <row r="15901" s="26" customFormat="1"/>
    <row r="15902" s="26" customFormat="1"/>
    <row r="15903" s="26" customFormat="1"/>
    <row r="15904" s="26" customFormat="1"/>
    <row r="15905" s="26" customFormat="1"/>
    <row r="15906" s="26" customFormat="1"/>
    <row r="15907" s="26" customFormat="1"/>
    <row r="15908" s="26" customFormat="1"/>
    <row r="15909" s="26" customFormat="1"/>
    <row r="15910" s="26" customFormat="1"/>
    <row r="15911" s="26" customFormat="1"/>
    <row r="15912" s="26" customFormat="1"/>
    <row r="15913" s="26" customFormat="1"/>
    <row r="15914" s="26" customFormat="1"/>
    <row r="15915" s="26" customFormat="1"/>
    <row r="15916" s="26" customFormat="1"/>
    <row r="15917" s="26" customFormat="1"/>
    <row r="15918" s="26" customFormat="1"/>
    <row r="15919" s="26" customFormat="1"/>
    <row r="15920" s="26" customFormat="1"/>
    <row r="15921" s="26" customFormat="1"/>
    <row r="15922" s="26" customFormat="1"/>
    <row r="15923" s="26" customFormat="1"/>
    <row r="15924" s="26" customFormat="1"/>
    <row r="15925" s="26" customFormat="1"/>
    <row r="15926" s="26" customFormat="1"/>
    <row r="15927" s="26" customFormat="1"/>
    <row r="15928" s="26" customFormat="1"/>
    <row r="15929" s="26" customFormat="1"/>
    <row r="15930" s="26" customFormat="1"/>
    <row r="15931" s="26" customFormat="1"/>
    <row r="15932" s="26" customFormat="1"/>
    <row r="15933" s="26" customFormat="1"/>
    <row r="15934" s="26" customFormat="1"/>
    <row r="15935" s="26" customFormat="1"/>
    <row r="15936" s="26" customFormat="1"/>
    <row r="15937" s="26" customFormat="1"/>
    <row r="15938" s="26" customFormat="1"/>
    <row r="15939" s="26" customFormat="1"/>
    <row r="15940" s="26" customFormat="1"/>
    <row r="15941" s="26" customFormat="1"/>
    <row r="15942" s="26" customFormat="1"/>
    <row r="15943" s="26" customFormat="1"/>
    <row r="15944" s="26" customFormat="1"/>
    <row r="15945" s="26" customFormat="1"/>
    <row r="15946" s="26" customFormat="1"/>
    <row r="15947" s="26" customFormat="1"/>
    <row r="15948" s="26" customFormat="1"/>
    <row r="15949" s="26" customFormat="1"/>
    <row r="15950" s="26" customFormat="1"/>
    <row r="15951" s="26" customFormat="1"/>
    <row r="15952" s="26" customFormat="1"/>
    <row r="15953" s="26" customFormat="1"/>
    <row r="15954" s="26" customFormat="1"/>
    <row r="15955" s="26" customFormat="1"/>
    <row r="15956" s="26" customFormat="1"/>
    <row r="15957" s="26" customFormat="1"/>
    <row r="15958" s="26" customFormat="1"/>
    <row r="15959" s="26" customFormat="1"/>
    <row r="15960" s="26" customFormat="1"/>
    <row r="15961" s="26" customFormat="1"/>
    <row r="15962" s="26" customFormat="1"/>
    <row r="15963" s="26" customFormat="1"/>
    <row r="15964" s="26" customFormat="1"/>
    <row r="15965" s="26" customFormat="1"/>
    <row r="15966" s="26" customFormat="1"/>
    <row r="15967" s="26" customFormat="1"/>
    <row r="15968" s="26" customFormat="1"/>
    <row r="15969" s="26" customFormat="1"/>
    <row r="15970" s="26" customFormat="1"/>
    <row r="15971" s="26" customFormat="1"/>
    <row r="15972" s="26" customFormat="1"/>
    <row r="15973" s="26" customFormat="1"/>
    <row r="15974" s="26" customFormat="1"/>
    <row r="15975" s="26" customFormat="1"/>
    <row r="15976" s="26" customFormat="1"/>
    <row r="15977" s="26" customFormat="1"/>
    <row r="15978" s="26" customFormat="1"/>
    <row r="15979" s="26" customFormat="1"/>
    <row r="15980" s="26" customFormat="1"/>
    <row r="15981" s="26" customFormat="1"/>
    <row r="15982" s="26" customFormat="1"/>
    <row r="15983" s="26" customFormat="1"/>
    <row r="15984" s="26" customFormat="1"/>
    <row r="15985" s="26" customFormat="1"/>
    <row r="15986" s="26" customFormat="1"/>
    <row r="15987" s="26" customFormat="1"/>
    <row r="15988" s="26" customFormat="1"/>
    <row r="15989" s="26" customFormat="1"/>
    <row r="15990" s="26" customFormat="1"/>
    <row r="15991" s="26" customFormat="1"/>
    <row r="15992" s="26" customFormat="1"/>
    <row r="15993" s="26" customFormat="1"/>
    <row r="15994" s="26" customFormat="1"/>
    <row r="15995" s="26" customFormat="1"/>
    <row r="15996" s="26" customFormat="1"/>
    <row r="15997" s="26" customFormat="1"/>
    <row r="15998" s="26" customFormat="1"/>
    <row r="15999" s="26" customFormat="1"/>
    <row r="16000" s="26" customFormat="1"/>
    <row r="16001" s="26" customFormat="1"/>
    <row r="16002" s="26" customFormat="1"/>
    <row r="16003" s="26" customFormat="1"/>
    <row r="16004" s="26" customFormat="1"/>
    <row r="16005" s="26" customFormat="1"/>
    <row r="16006" s="26" customFormat="1"/>
    <row r="16007" s="26" customFormat="1"/>
    <row r="16008" s="26" customFormat="1"/>
    <row r="16009" s="26" customFormat="1"/>
    <row r="16010" s="26" customFormat="1"/>
    <row r="16011" s="26" customFormat="1"/>
    <row r="16012" s="26" customFormat="1"/>
    <row r="16013" s="26" customFormat="1"/>
    <row r="16014" s="26" customFormat="1"/>
    <row r="16015" s="26" customFormat="1"/>
    <row r="16016" s="26" customFormat="1"/>
    <row r="16017" s="26" customFormat="1"/>
    <row r="16018" s="26" customFormat="1"/>
    <row r="16019" s="26" customFormat="1"/>
    <row r="16020" s="26" customFormat="1"/>
    <row r="16021" s="26" customFormat="1"/>
    <row r="16022" s="26" customFormat="1"/>
    <row r="16023" s="26" customFormat="1"/>
    <row r="16024" s="26" customFormat="1"/>
    <row r="16025" s="26" customFormat="1"/>
    <row r="16026" s="26" customFormat="1"/>
    <row r="16027" s="26" customFormat="1"/>
    <row r="16028" s="26" customFormat="1"/>
    <row r="16029" s="26" customFormat="1"/>
    <row r="16030" s="26" customFormat="1"/>
    <row r="16031" s="26" customFormat="1"/>
    <row r="16032" s="26" customFormat="1"/>
    <row r="16033" s="26" customFormat="1"/>
    <row r="16034" s="26" customFormat="1"/>
    <row r="16035" s="26" customFormat="1"/>
    <row r="16036" s="26" customFormat="1"/>
    <row r="16037" s="26" customFormat="1"/>
    <row r="16038" s="26" customFormat="1"/>
    <row r="16039" s="26" customFormat="1"/>
    <row r="16040" s="26" customFormat="1"/>
    <row r="16041" s="26" customFormat="1"/>
    <row r="16042" s="26" customFormat="1"/>
    <row r="16043" s="26" customFormat="1"/>
    <row r="16044" s="26" customFormat="1"/>
    <row r="16045" s="26" customFormat="1"/>
    <row r="16046" s="26" customFormat="1"/>
    <row r="16047" s="26" customFormat="1"/>
    <row r="16048" s="26" customFormat="1"/>
    <row r="16049" s="26" customFormat="1"/>
    <row r="16050" s="26" customFormat="1"/>
    <row r="16051" s="26" customFormat="1"/>
    <row r="16052" s="26" customFormat="1"/>
    <row r="16053" s="26" customFormat="1"/>
    <row r="16054" s="26" customFormat="1"/>
    <row r="16055" s="26" customFormat="1"/>
    <row r="16056" s="26" customFormat="1"/>
    <row r="16057" s="26" customFormat="1"/>
    <row r="16058" s="26" customFormat="1"/>
    <row r="16059" s="26" customFormat="1"/>
    <row r="16060" s="26" customFormat="1"/>
    <row r="16061" s="26" customFormat="1"/>
    <row r="16062" s="26" customFormat="1"/>
    <row r="16063" s="26" customFormat="1"/>
    <row r="16064" s="26" customFormat="1"/>
    <row r="16065" s="26" customFormat="1"/>
    <row r="16066" s="26" customFormat="1"/>
    <row r="16067" s="26" customFormat="1"/>
    <row r="16068" s="26" customFormat="1"/>
    <row r="16069" s="26" customFormat="1"/>
    <row r="16070" s="26" customFormat="1"/>
    <row r="16071" s="26" customFormat="1"/>
    <row r="16072" s="26" customFormat="1"/>
    <row r="16073" s="26" customFormat="1"/>
    <row r="16074" s="26" customFormat="1"/>
    <row r="16075" s="26" customFormat="1"/>
    <row r="16076" s="26" customFormat="1"/>
    <row r="16077" s="26" customFormat="1"/>
    <row r="16078" s="26" customFormat="1"/>
    <row r="16079" s="26" customFormat="1"/>
    <row r="16080" s="26" customFormat="1"/>
    <row r="16081" s="26" customFormat="1"/>
    <row r="16082" s="26" customFormat="1"/>
    <row r="16083" s="26" customFormat="1"/>
    <row r="16084" s="26" customFormat="1"/>
    <row r="16085" s="26" customFormat="1"/>
    <row r="16086" s="26" customFormat="1"/>
    <row r="16087" s="26" customFormat="1"/>
    <row r="16088" s="26" customFormat="1"/>
    <row r="16089" s="26" customFormat="1"/>
    <row r="16090" s="26" customFormat="1"/>
    <row r="16091" s="26" customFormat="1"/>
    <row r="16092" s="26" customFormat="1"/>
    <row r="16093" s="26" customFormat="1"/>
    <row r="16094" s="26" customFormat="1"/>
    <row r="16095" s="26" customFormat="1"/>
    <row r="16096" s="26" customFormat="1"/>
    <row r="16097" s="26" customFormat="1"/>
    <row r="16098" s="26" customFormat="1"/>
    <row r="16099" s="26" customFormat="1"/>
    <row r="16100" s="26" customFormat="1"/>
    <row r="16101" s="26" customFormat="1"/>
    <row r="16102" s="26" customFormat="1"/>
    <row r="16103" s="26" customFormat="1"/>
    <row r="16104" s="26" customFormat="1"/>
    <row r="16105" s="26" customFormat="1"/>
    <row r="16106" s="26" customFormat="1"/>
    <row r="16107" s="26" customFormat="1"/>
    <row r="16108" s="26" customFormat="1"/>
    <row r="16109" s="26" customFormat="1"/>
    <row r="16110" s="26" customFormat="1"/>
    <row r="16111" s="26" customFormat="1"/>
    <row r="16112" s="26" customFormat="1"/>
    <row r="16113" s="26" customFormat="1"/>
    <row r="16114" s="26" customFormat="1"/>
    <row r="16115" s="26" customFormat="1"/>
    <row r="16116" s="26" customFormat="1"/>
    <row r="16117" s="26" customFormat="1"/>
    <row r="16118" s="26" customFormat="1"/>
    <row r="16119" s="26" customFormat="1"/>
    <row r="16120" s="26" customFormat="1"/>
    <row r="16121" s="26" customFormat="1"/>
    <row r="16122" s="26" customFormat="1"/>
    <row r="16123" s="26" customFormat="1"/>
    <row r="16124" s="26" customFormat="1"/>
    <row r="16125" s="26" customFormat="1"/>
    <row r="16126" s="26" customFormat="1"/>
    <row r="16127" s="26" customFormat="1"/>
    <row r="16128" s="26" customFormat="1"/>
    <row r="16129" s="26" customFormat="1"/>
    <row r="16130" s="26" customFormat="1"/>
    <row r="16131" s="26" customFormat="1"/>
    <row r="16132" s="26" customFormat="1"/>
    <row r="16133" s="26" customFormat="1"/>
    <row r="16134" s="26" customFormat="1"/>
    <row r="16135" s="26" customFormat="1"/>
    <row r="16136" s="26" customFormat="1"/>
    <row r="16137" s="26" customFormat="1"/>
    <row r="16138" s="26" customFormat="1"/>
    <row r="16139" s="26" customFormat="1"/>
    <row r="16140" s="26" customFormat="1"/>
    <row r="16141" s="26" customFormat="1"/>
    <row r="16142" s="26" customFormat="1"/>
    <row r="16143" s="26" customFormat="1"/>
    <row r="16144" s="26" customFormat="1"/>
    <row r="16145" s="26" customFormat="1"/>
    <row r="16146" s="26" customFormat="1"/>
    <row r="16147" s="26" customFormat="1"/>
    <row r="16148" s="26" customFormat="1"/>
    <row r="16149" s="26" customFormat="1"/>
    <row r="16150" s="26" customFormat="1"/>
    <row r="16151" s="26" customFormat="1"/>
    <row r="16152" s="26" customFormat="1"/>
    <row r="16153" s="26" customFormat="1"/>
    <row r="16154" s="26" customFormat="1"/>
    <row r="16155" s="26" customFormat="1"/>
    <row r="16156" s="26" customFormat="1"/>
    <row r="16157" s="26" customFormat="1"/>
    <row r="16158" s="26" customFormat="1"/>
    <row r="16159" s="26" customFormat="1"/>
    <row r="16160" s="26" customFormat="1"/>
    <row r="16161" s="26" customFormat="1"/>
    <row r="16162" s="26" customFormat="1"/>
    <row r="16163" s="26" customFormat="1"/>
    <row r="16164" s="26" customFormat="1"/>
    <row r="16165" s="26" customFormat="1"/>
    <row r="16166" s="26" customFormat="1"/>
    <row r="16167" s="26" customFormat="1"/>
    <row r="16168" s="26" customFormat="1"/>
    <row r="16169" s="26" customFormat="1"/>
    <row r="16170" s="26" customFormat="1"/>
    <row r="16171" s="26" customFormat="1"/>
    <row r="16172" s="26" customFormat="1"/>
    <row r="16173" s="26" customFormat="1"/>
    <row r="16174" s="26" customFormat="1"/>
    <row r="16175" s="26" customFormat="1"/>
    <row r="16176" s="26" customFormat="1"/>
    <row r="16177" s="26" customFormat="1"/>
    <row r="16178" s="26" customFormat="1"/>
    <row r="16179" s="26" customFormat="1"/>
    <row r="16180" s="26" customFormat="1"/>
    <row r="16181" s="26" customFormat="1"/>
    <row r="16182" s="26" customFormat="1"/>
    <row r="16183" s="26" customFormat="1"/>
    <row r="16184" s="26" customFormat="1"/>
    <row r="16185" s="26" customFormat="1"/>
    <row r="16186" s="26" customFormat="1"/>
    <row r="16187" s="26" customFormat="1"/>
    <row r="16188" s="26" customFormat="1"/>
    <row r="16189" s="26" customFormat="1"/>
    <row r="16190" s="26" customFormat="1"/>
    <row r="16191" s="26" customFormat="1"/>
    <row r="16192" s="26" customFormat="1"/>
    <row r="16193" s="26" customFormat="1"/>
    <row r="16194" s="26" customFormat="1"/>
    <row r="16195" s="26" customFormat="1"/>
    <row r="16196" s="26" customFormat="1"/>
    <row r="16197" s="26" customFormat="1"/>
    <row r="16198" s="26" customFormat="1"/>
    <row r="16199" s="26" customFormat="1"/>
    <row r="16200" s="26" customFormat="1"/>
    <row r="16201" s="26" customFormat="1"/>
    <row r="16202" s="26" customFormat="1"/>
    <row r="16203" s="26" customFormat="1"/>
    <row r="16204" s="26" customFormat="1"/>
    <row r="16205" s="26" customFormat="1"/>
    <row r="16206" s="26" customFormat="1"/>
    <row r="16207" s="26" customFormat="1"/>
    <row r="16208" s="26" customFormat="1"/>
    <row r="16209" s="26" customFormat="1"/>
    <row r="16210" s="26" customFormat="1"/>
    <row r="16211" s="26" customFormat="1"/>
    <row r="16212" s="26" customFormat="1"/>
    <row r="16213" s="26" customFormat="1"/>
    <row r="16214" s="26" customFormat="1"/>
    <row r="16215" s="26" customFormat="1"/>
    <row r="16216" s="26" customFormat="1"/>
    <row r="16217" s="26" customFormat="1"/>
    <row r="16218" s="26" customFormat="1"/>
    <row r="16219" s="26" customFormat="1"/>
    <row r="16220" s="26" customFormat="1"/>
    <row r="16221" s="26" customFormat="1"/>
    <row r="16222" s="26" customFormat="1"/>
    <row r="16223" s="26" customFormat="1"/>
    <row r="16224" s="26" customFormat="1"/>
    <row r="16225" s="26" customFormat="1"/>
    <row r="16226" s="26" customFormat="1"/>
    <row r="16227" s="26" customFormat="1"/>
    <row r="16228" s="26" customFormat="1"/>
    <row r="16229" s="26" customFormat="1"/>
    <row r="16230" s="26" customFormat="1"/>
    <row r="16231" s="26" customFormat="1"/>
    <row r="16232" s="26" customFormat="1"/>
    <row r="16233" s="26" customFormat="1"/>
    <row r="16234" s="26" customFormat="1"/>
    <row r="16235" s="26" customFormat="1"/>
    <row r="16236" s="26" customFormat="1"/>
    <row r="16237" s="26" customFormat="1"/>
    <row r="16238" s="26" customFormat="1"/>
    <row r="16239" s="26" customFormat="1"/>
    <row r="16240" s="26" customFormat="1"/>
    <row r="16241" s="26" customFormat="1"/>
    <row r="16242" s="26" customFormat="1"/>
    <row r="16243" s="26" customFormat="1"/>
    <row r="16244" s="26" customFormat="1"/>
    <row r="16245" s="26" customFormat="1"/>
    <row r="16246" s="26" customFormat="1"/>
    <row r="16247" s="26" customFormat="1"/>
    <row r="16248" s="26" customFormat="1"/>
    <row r="16249" s="26" customFormat="1"/>
    <row r="16250" s="26" customFormat="1"/>
    <row r="16251" s="26" customFormat="1"/>
    <row r="16252" s="26" customFormat="1"/>
    <row r="16253" s="26" customFormat="1"/>
    <row r="16254" s="26" customFormat="1"/>
    <row r="16255" s="26" customFormat="1"/>
    <row r="16256" s="26" customFormat="1"/>
    <row r="16257" s="26" customFormat="1"/>
    <row r="16258" s="26" customFormat="1"/>
    <row r="16259" s="26" customFormat="1"/>
    <row r="16260" s="26" customFormat="1"/>
    <row r="16261" s="26" customFormat="1"/>
    <row r="16262" s="26" customFormat="1"/>
    <row r="16263" s="26" customFormat="1"/>
    <row r="16264" s="26" customFormat="1"/>
    <row r="16265" s="26" customFormat="1"/>
    <row r="16266" s="26" customFormat="1"/>
    <row r="16267" s="26" customFormat="1"/>
    <row r="16268" s="26" customFormat="1"/>
    <row r="16269" s="26" customFormat="1"/>
    <row r="16270" s="26" customFormat="1"/>
    <row r="16271" s="26" customFormat="1"/>
    <row r="16272" s="26" customFormat="1"/>
    <row r="16273" s="26" customFormat="1"/>
    <row r="16274" s="26" customFormat="1"/>
    <row r="16275" s="26" customFormat="1"/>
    <row r="16276" s="26" customFormat="1"/>
    <row r="16277" s="26" customFormat="1"/>
    <row r="16278" s="26" customFormat="1"/>
    <row r="16279" s="26" customFormat="1"/>
    <row r="16280" s="26" customFormat="1"/>
    <row r="16281" s="26" customFormat="1"/>
    <row r="16282" s="26" customFormat="1"/>
    <row r="16283" s="26" customFormat="1"/>
    <row r="16284" s="26" customFormat="1"/>
    <row r="16285" s="26" customFormat="1"/>
    <row r="16286" s="26" customFormat="1"/>
    <row r="16287" s="26" customFormat="1"/>
    <row r="16288" s="26" customFormat="1"/>
    <row r="16289" s="26" customFormat="1"/>
    <row r="16290" s="26" customFormat="1"/>
    <row r="16291" s="26" customFormat="1"/>
    <row r="16292" s="26" customFormat="1"/>
    <row r="16293" s="26" customFormat="1"/>
    <row r="16294" s="26" customFormat="1"/>
    <row r="16295" s="26" customFormat="1"/>
    <row r="16296" s="26" customFormat="1"/>
    <row r="16297" s="26" customFormat="1"/>
    <row r="16298" s="26" customFormat="1"/>
    <row r="16299" s="26" customFormat="1"/>
    <row r="16300" s="26" customFormat="1"/>
    <row r="16301" s="26" customFormat="1"/>
    <row r="16302" s="26" customFormat="1"/>
    <row r="16303" s="26" customFormat="1"/>
    <row r="16304" s="26" customFormat="1"/>
    <row r="16305" s="26" customFormat="1"/>
    <row r="16306" s="26" customFormat="1"/>
    <row r="16307" s="26" customFormat="1"/>
    <row r="16308" s="26" customFormat="1"/>
    <row r="16309" s="26" customFormat="1"/>
    <row r="16310" s="26" customFormat="1"/>
    <row r="16311" s="26" customFormat="1"/>
    <row r="16312" s="26" customFormat="1"/>
    <row r="16313" s="26" customFormat="1"/>
    <row r="16314" s="26" customFormat="1"/>
    <row r="16315" s="26" customFormat="1"/>
    <row r="16316" s="26" customFormat="1"/>
    <row r="16317" s="26" customFormat="1"/>
    <row r="16318" s="26" customFormat="1"/>
    <row r="16319" s="26" customFormat="1"/>
    <row r="16320" s="26" customFormat="1"/>
    <row r="16321" s="26" customFormat="1"/>
    <row r="16322" s="26" customFormat="1"/>
    <row r="16323" s="26" customFormat="1"/>
    <row r="16324" s="26" customFormat="1"/>
    <row r="16325" s="26" customFormat="1"/>
    <row r="16326" s="26" customFormat="1"/>
    <row r="16327" s="26" customFormat="1"/>
    <row r="16328" s="26" customFormat="1"/>
    <row r="16329" s="26" customFormat="1"/>
    <row r="16330" s="26" customFormat="1"/>
    <row r="16331" s="26" customFormat="1"/>
    <row r="16332" s="26" customFormat="1"/>
    <row r="16333" s="26" customFormat="1"/>
    <row r="16334" s="26" customFormat="1"/>
    <row r="16335" s="26" customFormat="1"/>
    <row r="16336" s="26" customFormat="1"/>
    <row r="16337" s="26" customFormat="1"/>
    <row r="16338" s="26" customFormat="1"/>
    <row r="16339" s="26" customFormat="1"/>
    <row r="16340" s="26" customFormat="1"/>
    <row r="16341" s="26" customFormat="1"/>
    <row r="16342" s="26" customFormat="1"/>
    <row r="16343" s="26" customFormat="1"/>
    <row r="16344" s="26" customFormat="1"/>
    <row r="16345" s="26" customFormat="1"/>
    <row r="16346" s="26" customFormat="1"/>
    <row r="16347" s="26" customFormat="1"/>
    <row r="16348" s="26" customFormat="1"/>
    <row r="16349" s="26" customFormat="1"/>
    <row r="16350" s="26" customFormat="1"/>
    <row r="16351" s="26" customFormat="1"/>
    <row r="16352" s="26" customFormat="1"/>
    <row r="16353" s="26" customFormat="1"/>
    <row r="16354" s="26" customFormat="1"/>
    <row r="16355" s="26" customFormat="1"/>
    <row r="16356" s="26" customFormat="1"/>
    <row r="16357" s="26" customFormat="1"/>
    <row r="16358" s="26" customFormat="1"/>
    <row r="16359" s="26" customFormat="1"/>
    <row r="16360" s="26" customFormat="1"/>
    <row r="16361" s="26" customFormat="1"/>
    <row r="16362" s="26" customFormat="1"/>
    <row r="16363" s="26" customFormat="1"/>
    <row r="16364" s="26" customFormat="1"/>
    <row r="16365" s="26" customFormat="1"/>
    <row r="16366" s="26" customFormat="1"/>
    <row r="16367" s="26" customFormat="1"/>
    <row r="16368" s="26" customFormat="1"/>
    <row r="16369" s="26" customFormat="1"/>
    <row r="16370" s="26" customFormat="1"/>
    <row r="16371" s="26" customFormat="1"/>
    <row r="16372" s="26" customFormat="1"/>
    <row r="16373" s="26" customFormat="1"/>
    <row r="16374" s="26" customFormat="1"/>
    <row r="16375" s="26" customFormat="1"/>
    <row r="16376" s="26" customFormat="1"/>
    <row r="16377" s="26" customFormat="1"/>
    <row r="16378" s="26" customFormat="1"/>
    <row r="16379" s="26" customFormat="1"/>
    <row r="16380" s="26" customFormat="1"/>
    <row r="16381" s="26" customFormat="1"/>
    <row r="16382" s="26" customFormat="1"/>
    <row r="16383" s="26" customFormat="1"/>
    <row r="16384" s="26" customFormat="1"/>
    <row r="16385" s="26" customFormat="1"/>
    <row r="16386" s="26" customFormat="1"/>
    <row r="16387" s="26" customFormat="1"/>
    <row r="16388" s="26" customFormat="1"/>
    <row r="16389" s="26" customFormat="1"/>
    <row r="16390" s="26" customFormat="1"/>
    <row r="16391" s="26" customFormat="1"/>
    <row r="16392" s="26" customFormat="1"/>
    <row r="16393" s="26" customFormat="1"/>
    <row r="16394" s="26" customFormat="1"/>
    <row r="16395" s="26" customFormat="1"/>
    <row r="16396" s="26" customFormat="1"/>
    <row r="16397" s="26" customFormat="1"/>
    <row r="16398" s="26" customFormat="1"/>
    <row r="16399" s="26" customFormat="1"/>
    <row r="16400" s="26" customFormat="1"/>
    <row r="16401" s="26" customFormat="1"/>
    <row r="16402" s="26" customFormat="1"/>
    <row r="16403" s="26" customFormat="1"/>
    <row r="16404" s="26" customFormat="1"/>
    <row r="16405" s="26" customFormat="1"/>
    <row r="16406" s="26" customFormat="1"/>
    <row r="16407" s="26" customFormat="1"/>
    <row r="16408" s="26" customFormat="1"/>
    <row r="16409" s="26" customFormat="1"/>
    <row r="16410" s="26" customFormat="1"/>
    <row r="16411" s="26" customFormat="1"/>
    <row r="16412" s="26" customFormat="1"/>
    <row r="16413" s="26" customFormat="1"/>
    <row r="16414" s="26" customFormat="1"/>
    <row r="16415" s="26" customFormat="1"/>
    <row r="16416" s="26" customFormat="1"/>
    <row r="16417" s="26" customFormat="1"/>
    <row r="16418" s="26" customFormat="1"/>
    <row r="16419" s="26" customFormat="1"/>
    <row r="16420" s="26" customFormat="1"/>
    <row r="16421" s="26" customFormat="1"/>
    <row r="16422" s="26" customFormat="1"/>
    <row r="16423" s="26" customFormat="1"/>
    <row r="16424" s="26" customFormat="1"/>
    <row r="16425" s="26" customFormat="1"/>
    <row r="16426" s="26" customFormat="1"/>
    <row r="16427" s="26" customFormat="1"/>
    <row r="16428" s="26" customFormat="1"/>
    <row r="16429" s="26" customFormat="1"/>
    <row r="16430" s="26" customFormat="1"/>
    <row r="16431" s="26" customFormat="1"/>
    <row r="16432" s="26" customFormat="1"/>
    <row r="16433" s="26" customFormat="1"/>
    <row r="16434" s="26" customFormat="1"/>
    <row r="16435" s="26" customFormat="1"/>
    <row r="16436" s="26" customFormat="1"/>
    <row r="16437" s="26" customFormat="1"/>
    <row r="16438" s="26" customFormat="1"/>
    <row r="16439" s="26" customFormat="1"/>
    <row r="16440" s="26" customFormat="1"/>
    <row r="16441" s="26" customFormat="1"/>
    <row r="16442" s="26" customFormat="1"/>
    <row r="16443" s="26" customFormat="1"/>
    <row r="16444" s="26" customFormat="1"/>
    <row r="16445" s="26" customFormat="1"/>
    <row r="16446" s="26" customFormat="1"/>
    <row r="16447" s="26" customFormat="1"/>
    <row r="16448" s="26" customFormat="1"/>
    <row r="16449" s="26" customFormat="1"/>
    <row r="16450" s="26" customFormat="1"/>
    <row r="16451" s="26" customFormat="1"/>
    <row r="16452" s="26" customFormat="1"/>
    <row r="16453" s="26" customFormat="1"/>
    <row r="16454" s="26" customFormat="1"/>
    <row r="16455" s="26" customFormat="1"/>
    <row r="16456" s="26" customFormat="1"/>
    <row r="16457" s="26" customFormat="1"/>
    <row r="16458" s="26" customFormat="1"/>
    <row r="16459" s="26" customFormat="1"/>
    <row r="16460" s="26" customFormat="1"/>
    <row r="16461" s="26" customFormat="1"/>
    <row r="16462" s="26" customFormat="1"/>
    <row r="16463" s="26" customFormat="1"/>
    <row r="16464" s="26" customFormat="1"/>
    <row r="16465" s="26" customFormat="1"/>
    <row r="16466" s="26" customFormat="1"/>
    <row r="16467" s="26" customFormat="1"/>
    <row r="16468" s="26" customFormat="1"/>
    <row r="16469" s="26" customFormat="1"/>
    <row r="16470" s="26" customFormat="1"/>
    <row r="16471" s="26" customFormat="1"/>
    <row r="16472" s="26" customFormat="1"/>
    <row r="16473" s="26" customFormat="1"/>
    <row r="16474" s="26" customFormat="1"/>
    <row r="16475" s="26" customFormat="1"/>
    <row r="16476" s="26" customFormat="1"/>
    <row r="16477" s="26" customFormat="1"/>
    <row r="16478" s="26" customFormat="1"/>
    <row r="16479" s="26" customFormat="1"/>
    <row r="16480" s="26" customFormat="1"/>
    <row r="16481" s="26" customFormat="1"/>
    <row r="16482" s="26" customFormat="1"/>
    <row r="16483" s="26" customFormat="1"/>
    <row r="16484" s="26" customFormat="1"/>
    <row r="16485" s="26" customFormat="1"/>
    <row r="16486" s="26" customFormat="1"/>
    <row r="16487" s="26" customFormat="1"/>
    <row r="16488" s="26" customFormat="1"/>
    <row r="16489" s="26" customFormat="1"/>
    <row r="16490" s="26" customFormat="1"/>
    <row r="16491" s="26" customFormat="1"/>
    <row r="16492" s="26" customFormat="1"/>
    <row r="16493" s="26" customFormat="1"/>
    <row r="16494" s="26" customFormat="1"/>
    <row r="16495" s="26" customFormat="1"/>
    <row r="16496" s="26" customFormat="1"/>
    <row r="16497" s="26" customFormat="1"/>
    <row r="16498" s="26" customFormat="1"/>
    <row r="16499" s="26" customFormat="1"/>
    <row r="16500" s="26" customFormat="1"/>
    <row r="16501" s="26" customFormat="1"/>
    <row r="16502" s="26" customFormat="1"/>
    <row r="16503" s="26" customFormat="1"/>
    <row r="16504" s="26" customFormat="1"/>
    <row r="16505" s="26" customFormat="1"/>
    <row r="16506" s="26" customFormat="1"/>
    <row r="16507" s="26" customFormat="1"/>
    <row r="16508" s="26" customFormat="1"/>
    <row r="16509" s="26" customFormat="1"/>
    <row r="16510" s="26" customFormat="1"/>
    <row r="16511" s="26" customFormat="1"/>
    <row r="16512" s="26" customFormat="1"/>
    <row r="16513" s="26" customFormat="1"/>
    <row r="16514" s="26" customFormat="1"/>
    <row r="16515" s="26" customFormat="1"/>
    <row r="16516" s="26" customFormat="1"/>
    <row r="16517" s="26" customFormat="1"/>
    <row r="16518" s="26" customFormat="1"/>
    <row r="16519" s="26" customFormat="1"/>
    <row r="16520" s="26" customFormat="1"/>
    <row r="16521" s="26" customFormat="1"/>
    <row r="16522" s="26" customFormat="1"/>
    <row r="16523" s="26" customFormat="1"/>
    <row r="16524" s="26" customFormat="1"/>
    <row r="16525" s="26" customFormat="1"/>
    <row r="16526" s="26" customFormat="1"/>
    <row r="16527" s="26" customFormat="1"/>
    <row r="16528" s="26" customFormat="1"/>
    <row r="16529" s="26" customFormat="1"/>
    <row r="16530" s="26" customFormat="1"/>
    <row r="16531" s="26" customFormat="1"/>
    <row r="16532" s="26" customFormat="1"/>
    <row r="16533" s="26" customFormat="1"/>
    <row r="16534" s="26" customFormat="1"/>
    <row r="16535" s="26" customFormat="1"/>
    <row r="16536" s="26" customFormat="1"/>
    <row r="16537" s="26" customFormat="1"/>
    <row r="16538" s="26" customFormat="1"/>
    <row r="16539" s="26" customFormat="1"/>
    <row r="16540" s="26" customFormat="1"/>
    <row r="16541" s="26" customFormat="1"/>
    <row r="16542" s="26" customFormat="1"/>
    <row r="16543" s="26" customFormat="1"/>
    <row r="16544" s="26" customFormat="1"/>
    <row r="16545" s="26" customFormat="1"/>
    <row r="16546" s="26" customFormat="1"/>
    <row r="16547" s="26" customFormat="1"/>
    <row r="16548" s="26" customFormat="1"/>
    <row r="16549" s="26" customFormat="1"/>
    <row r="16550" s="26" customFormat="1"/>
    <row r="16551" s="26" customFormat="1"/>
    <row r="16552" s="26" customFormat="1"/>
    <row r="16553" s="26" customFormat="1"/>
    <row r="16554" s="26" customFormat="1"/>
    <row r="16555" s="26" customFormat="1"/>
    <row r="16556" s="26" customFormat="1"/>
    <row r="16557" s="26" customFormat="1"/>
    <row r="16558" s="26" customFormat="1"/>
    <row r="16559" s="26" customFormat="1"/>
    <row r="16560" s="26" customFormat="1"/>
    <row r="16561" s="26" customFormat="1"/>
    <row r="16562" s="26" customFormat="1"/>
    <row r="16563" s="26" customFormat="1"/>
    <row r="16564" s="26" customFormat="1"/>
    <row r="16565" s="26" customFormat="1"/>
    <row r="16566" s="26" customFormat="1"/>
    <row r="16567" s="26" customFormat="1"/>
    <row r="16568" s="26" customFormat="1"/>
    <row r="16569" s="26" customFormat="1"/>
    <row r="16570" s="26" customFormat="1"/>
    <row r="16571" s="26" customFormat="1"/>
    <row r="16572" s="26" customFormat="1"/>
    <row r="16573" s="26" customFormat="1"/>
    <row r="16574" s="26" customFormat="1"/>
    <row r="16575" s="26" customFormat="1"/>
    <row r="16576" s="26" customFormat="1"/>
    <row r="16577" s="26" customFormat="1"/>
    <row r="16578" s="26" customFormat="1"/>
    <row r="16579" s="26" customFormat="1"/>
    <row r="16580" s="26" customFormat="1"/>
    <row r="16581" s="26" customFormat="1"/>
    <row r="16582" s="26" customFormat="1"/>
    <row r="16583" s="26" customFormat="1"/>
    <row r="16584" s="26" customFormat="1"/>
    <row r="16585" s="26" customFormat="1"/>
    <row r="16586" s="26" customFormat="1"/>
    <row r="16587" s="26" customFormat="1"/>
    <row r="16588" s="26" customFormat="1"/>
    <row r="16589" s="26" customFormat="1"/>
    <row r="16590" s="26" customFormat="1"/>
    <row r="16591" s="26" customFormat="1"/>
    <row r="16592" s="26" customFormat="1"/>
    <row r="16593" s="26" customFormat="1"/>
    <row r="16594" s="26" customFormat="1"/>
    <row r="16595" s="26" customFormat="1"/>
    <row r="16596" s="26" customFormat="1"/>
    <row r="16597" s="26" customFormat="1"/>
    <row r="16598" s="26" customFormat="1"/>
    <row r="16599" s="26" customFormat="1"/>
    <row r="16600" s="26" customFormat="1"/>
    <row r="16601" s="26" customFormat="1"/>
    <row r="16602" s="26" customFormat="1"/>
    <row r="16603" s="26" customFormat="1"/>
    <row r="16604" s="26" customFormat="1"/>
    <row r="16605" s="26" customFormat="1"/>
    <row r="16606" s="26" customFormat="1"/>
    <row r="16607" s="26" customFormat="1"/>
    <row r="16608" s="26" customFormat="1"/>
    <row r="16609" s="26" customFormat="1"/>
    <row r="16610" s="26" customFormat="1"/>
    <row r="16611" s="26" customFormat="1"/>
    <row r="16612" s="26" customFormat="1"/>
    <row r="16613" s="26" customFormat="1"/>
    <row r="16614" s="26" customFormat="1"/>
    <row r="16615" s="26" customFormat="1"/>
    <row r="16616" s="26" customFormat="1"/>
    <row r="16617" s="26" customFormat="1"/>
    <row r="16618" s="26" customFormat="1"/>
    <row r="16619" s="26" customFormat="1"/>
    <row r="16620" s="26" customFormat="1"/>
    <row r="16621" s="26" customFormat="1"/>
    <row r="16622" s="26" customFormat="1"/>
    <row r="16623" s="26" customFormat="1"/>
    <row r="16624" s="26" customFormat="1"/>
    <row r="16625" s="26" customFormat="1"/>
    <row r="16626" s="26" customFormat="1"/>
    <row r="16627" s="26" customFormat="1"/>
    <row r="16628" s="26" customFormat="1"/>
    <row r="16629" s="26" customFormat="1"/>
    <row r="16630" s="26" customFormat="1"/>
    <row r="16631" s="26" customFormat="1"/>
    <row r="16632" s="26" customFormat="1"/>
    <row r="16633" s="26" customFormat="1"/>
    <row r="16634" s="26" customFormat="1"/>
    <row r="16635" s="26" customFormat="1"/>
    <row r="16636" s="26" customFormat="1"/>
    <row r="16637" s="26" customFormat="1"/>
    <row r="16638" s="26" customFormat="1"/>
    <row r="16639" s="26" customFormat="1"/>
    <row r="16640" s="26" customFormat="1"/>
    <row r="16641" s="26" customFormat="1"/>
    <row r="16642" s="26" customFormat="1"/>
    <row r="16643" s="26" customFormat="1"/>
    <row r="16644" s="26" customFormat="1"/>
    <row r="16645" s="26" customFormat="1"/>
    <row r="16646" s="26" customFormat="1"/>
    <row r="16647" s="26" customFormat="1"/>
    <row r="16648" s="26" customFormat="1"/>
    <row r="16649" s="26" customFormat="1"/>
    <row r="16650" s="26" customFormat="1"/>
    <row r="16651" s="26" customFormat="1"/>
    <row r="16652" s="26" customFormat="1"/>
    <row r="16653" s="26" customFormat="1"/>
    <row r="16654" s="26" customFormat="1"/>
    <row r="16655" s="26" customFormat="1"/>
    <row r="16656" s="26" customFormat="1"/>
    <row r="16657" s="26" customFormat="1"/>
    <row r="16658" s="26" customFormat="1"/>
    <row r="16659" s="26" customFormat="1"/>
    <row r="16660" s="26" customFormat="1"/>
    <row r="16661" s="26" customFormat="1"/>
    <row r="16662" s="26" customFormat="1"/>
    <row r="16663" s="26" customFormat="1"/>
    <row r="16664" s="26" customFormat="1"/>
    <row r="16665" s="26" customFormat="1"/>
    <row r="16666" s="26" customFormat="1"/>
    <row r="16667" s="26" customFormat="1"/>
    <row r="16668" s="26" customFormat="1"/>
    <row r="16669" s="26" customFormat="1"/>
    <row r="16670" s="26" customFormat="1"/>
    <row r="16671" s="26" customFormat="1"/>
    <row r="16672" s="26" customFormat="1"/>
    <row r="16673" s="26" customFormat="1"/>
    <row r="16674" s="26" customFormat="1"/>
    <row r="16675" s="26" customFormat="1"/>
    <row r="16676" s="26" customFormat="1"/>
    <row r="16677" s="26" customFormat="1"/>
    <row r="16678" s="26" customFormat="1"/>
    <row r="16679" s="26" customFormat="1"/>
    <row r="16680" s="26" customFormat="1"/>
    <row r="16681" s="26" customFormat="1"/>
    <row r="16682" s="26" customFormat="1"/>
    <row r="16683" s="26" customFormat="1"/>
    <row r="16684" s="26" customFormat="1"/>
    <row r="16685" s="26" customFormat="1"/>
    <row r="16686" s="26" customFormat="1"/>
    <row r="16687" s="26" customFormat="1"/>
    <row r="16688" s="26" customFormat="1"/>
    <row r="16689" s="26" customFormat="1"/>
    <row r="16690" s="26" customFormat="1"/>
    <row r="16691" s="26" customFormat="1"/>
    <row r="16692" s="26" customFormat="1"/>
    <row r="16693" s="26" customFormat="1"/>
    <row r="16694" s="26" customFormat="1"/>
    <row r="16695" s="26" customFormat="1"/>
    <row r="16696" s="26" customFormat="1"/>
    <row r="16697" s="26" customFormat="1"/>
    <row r="16698" s="26" customFormat="1"/>
    <row r="16699" s="26" customFormat="1"/>
    <row r="16700" s="26" customFormat="1"/>
    <row r="16701" s="26" customFormat="1"/>
    <row r="16702" s="26" customFormat="1"/>
    <row r="16703" s="26" customFormat="1"/>
    <row r="16704" s="26" customFormat="1"/>
    <row r="16705" s="26" customFormat="1"/>
    <row r="16706" s="26" customFormat="1"/>
    <row r="16707" s="26" customFormat="1"/>
    <row r="16708" s="26" customFormat="1"/>
    <row r="16709" s="26" customFormat="1"/>
    <row r="16710" s="26" customFormat="1"/>
    <row r="16711" s="26" customFormat="1"/>
    <row r="16712" s="26" customFormat="1"/>
    <row r="16713" s="26" customFormat="1"/>
    <row r="16714" s="26" customFormat="1"/>
    <row r="16715" s="26" customFormat="1"/>
    <row r="16716" s="26" customFormat="1"/>
    <row r="16717" s="26" customFormat="1"/>
    <row r="16718" s="26" customFormat="1"/>
    <row r="16719" s="26" customFormat="1"/>
    <row r="16720" s="26" customFormat="1"/>
    <row r="16721" s="26" customFormat="1"/>
    <row r="16722" s="26" customFormat="1"/>
    <row r="16723" s="26" customFormat="1"/>
    <row r="16724" s="26" customFormat="1"/>
    <row r="16725" s="26" customFormat="1"/>
    <row r="16726" s="26" customFormat="1"/>
    <row r="16727" s="26" customFormat="1"/>
    <row r="16728" s="26" customFormat="1"/>
    <row r="16729" s="26" customFormat="1"/>
    <row r="16730" s="26" customFormat="1"/>
    <row r="16731" s="26" customFormat="1"/>
    <row r="16732" s="26" customFormat="1"/>
    <row r="16733" s="26" customFormat="1"/>
    <row r="16734" s="26" customFormat="1"/>
    <row r="16735" s="26" customFormat="1"/>
    <row r="16736" s="26" customFormat="1"/>
    <row r="16737" s="26" customFormat="1"/>
    <row r="16738" s="26" customFormat="1"/>
    <row r="16739" s="26" customFormat="1"/>
    <row r="16740" s="26" customFormat="1"/>
    <row r="16741" s="26" customFormat="1"/>
    <row r="16742" s="26" customFormat="1"/>
    <row r="16743" s="26" customFormat="1"/>
    <row r="16744" s="26" customFormat="1"/>
    <row r="16745" s="26" customFormat="1"/>
    <row r="16746" s="26" customFormat="1"/>
    <row r="16747" s="26" customFormat="1"/>
    <row r="16748" s="26" customFormat="1"/>
    <row r="16749" s="26" customFormat="1"/>
    <row r="16750" s="26" customFormat="1"/>
    <row r="16751" s="26" customFormat="1"/>
    <row r="16752" s="26" customFormat="1"/>
    <row r="16753" s="26" customFormat="1"/>
    <row r="16754" s="26" customFormat="1"/>
    <row r="16755" s="26" customFormat="1"/>
    <row r="16756" s="26" customFormat="1"/>
    <row r="16757" s="26" customFormat="1"/>
    <row r="16758" s="26" customFormat="1"/>
    <row r="16759" s="26" customFormat="1"/>
    <row r="16760" s="26" customFormat="1"/>
    <row r="16761" s="26" customFormat="1"/>
    <row r="16762" s="26" customFormat="1"/>
    <row r="16763" s="26" customFormat="1"/>
    <row r="16764" s="26" customFormat="1"/>
    <row r="16765" s="26" customFormat="1"/>
    <row r="16766" s="26" customFormat="1"/>
    <row r="16767" s="26" customFormat="1"/>
    <row r="16768" s="26" customFormat="1"/>
    <row r="16769" s="26" customFormat="1"/>
    <row r="16770" s="26" customFormat="1"/>
    <row r="16771" s="26" customFormat="1"/>
    <row r="16772" s="26" customFormat="1"/>
    <row r="16773" s="26" customFormat="1"/>
    <row r="16774" s="26" customFormat="1"/>
    <row r="16775" s="26" customFormat="1"/>
    <row r="16776" s="26" customFormat="1"/>
    <row r="16777" s="26" customFormat="1"/>
    <row r="16778" s="26" customFormat="1"/>
    <row r="16779" s="26" customFormat="1"/>
    <row r="16780" s="26" customFormat="1"/>
    <row r="16781" s="26" customFormat="1"/>
    <row r="16782" s="26" customFormat="1"/>
    <row r="16783" s="26" customFormat="1"/>
    <row r="16784" s="26" customFormat="1"/>
    <row r="16785" s="26" customFormat="1"/>
    <row r="16786" s="26" customFormat="1"/>
    <row r="16787" s="26" customFormat="1"/>
    <row r="16788" s="26" customFormat="1"/>
    <row r="16789" s="26" customFormat="1"/>
    <row r="16790" s="26" customFormat="1"/>
    <row r="16791" s="26" customFormat="1"/>
    <row r="16792" s="26" customFormat="1"/>
    <row r="16793" s="26" customFormat="1"/>
    <row r="16794" s="26" customFormat="1"/>
    <row r="16795" s="26" customFormat="1"/>
    <row r="16796" s="26" customFormat="1"/>
    <row r="16797" s="26" customFormat="1"/>
    <row r="16798" s="26" customFormat="1"/>
    <row r="16799" s="26" customFormat="1"/>
    <row r="16800" s="26" customFormat="1"/>
    <row r="16801" s="26" customFormat="1"/>
    <row r="16802" s="26" customFormat="1"/>
    <row r="16803" s="26" customFormat="1"/>
    <row r="16804" s="26" customFormat="1"/>
    <row r="16805" s="26" customFormat="1"/>
    <row r="16806" s="26" customFormat="1"/>
    <row r="16807" s="26" customFormat="1"/>
    <row r="16808" s="26" customFormat="1"/>
    <row r="16809" s="26" customFormat="1"/>
    <row r="16810" s="26" customFormat="1"/>
    <row r="16811" s="26" customFormat="1"/>
    <row r="16812" s="26" customFormat="1"/>
    <row r="16813" s="26" customFormat="1"/>
    <row r="16814" s="26" customFormat="1"/>
    <row r="16815" s="26" customFormat="1"/>
    <row r="16816" s="26" customFormat="1"/>
    <row r="16817" s="26" customFormat="1"/>
    <row r="16818" s="26" customFormat="1"/>
    <row r="16819" s="26" customFormat="1"/>
    <row r="16820" s="26" customFormat="1"/>
    <row r="16821" s="26" customFormat="1"/>
    <row r="16822" s="26" customFormat="1"/>
    <row r="16823" s="26" customFormat="1"/>
    <row r="16824" s="26" customFormat="1"/>
    <row r="16825" s="26" customFormat="1"/>
    <row r="16826" s="26" customFormat="1"/>
    <row r="16827" s="26" customFormat="1"/>
    <row r="16828" s="26" customFormat="1"/>
    <row r="16829" s="26" customFormat="1"/>
    <row r="16830" s="26" customFormat="1"/>
    <row r="16831" s="26" customFormat="1"/>
    <row r="16832" s="26" customFormat="1"/>
    <row r="16833" s="26" customFormat="1"/>
    <row r="16834" s="26" customFormat="1"/>
    <row r="16835" s="26" customFormat="1"/>
    <row r="16836" s="26" customFormat="1"/>
    <row r="16837" s="26" customFormat="1"/>
    <row r="16838" s="26" customFormat="1"/>
    <row r="16839" s="26" customFormat="1"/>
    <row r="16840" s="26" customFormat="1"/>
    <row r="16841" s="26" customFormat="1"/>
    <row r="16842" s="26" customFormat="1"/>
    <row r="16843" s="26" customFormat="1"/>
    <row r="16844" s="26" customFormat="1"/>
    <row r="16845" s="26" customFormat="1"/>
    <row r="16846" s="26" customFormat="1"/>
    <row r="16847" s="26" customFormat="1"/>
    <row r="16848" s="26" customFormat="1"/>
    <row r="16849" s="26" customFormat="1"/>
    <row r="16850" s="26" customFormat="1"/>
    <row r="16851" s="26" customFormat="1"/>
    <row r="16852" s="26" customFormat="1"/>
    <row r="16853" s="26" customFormat="1"/>
    <row r="16854" s="26" customFormat="1"/>
    <row r="16855" s="26" customFormat="1"/>
    <row r="16856" s="26" customFormat="1"/>
    <row r="16857" s="26" customFormat="1"/>
    <row r="16858" s="26" customFormat="1"/>
    <row r="16859" s="26" customFormat="1"/>
    <row r="16860" s="26" customFormat="1"/>
    <row r="16861" s="26" customFormat="1"/>
    <row r="16862" s="26" customFormat="1"/>
    <row r="16863" s="26" customFormat="1"/>
    <row r="16864" s="26" customFormat="1"/>
    <row r="16865" s="26" customFormat="1"/>
    <row r="16866" s="26" customFormat="1"/>
    <row r="16867" s="26" customFormat="1"/>
    <row r="16868" s="26" customFormat="1"/>
    <row r="16869" s="26" customFormat="1"/>
    <row r="16870" s="26" customFormat="1"/>
    <row r="16871" s="26" customFormat="1"/>
    <row r="16872" s="26" customFormat="1"/>
    <row r="16873" s="26" customFormat="1"/>
    <row r="16874" s="26" customFormat="1"/>
    <row r="16875" s="26" customFormat="1"/>
    <row r="16876" s="26" customFormat="1"/>
    <row r="16877" s="26" customFormat="1"/>
    <row r="16878" s="26" customFormat="1"/>
    <row r="16879" s="26" customFormat="1"/>
    <row r="16880" s="26" customFormat="1"/>
    <row r="16881" s="26" customFormat="1"/>
    <row r="16882" s="26" customFormat="1"/>
    <row r="16883" s="26" customFormat="1"/>
    <row r="16884" s="26" customFormat="1"/>
    <row r="16885" s="26" customFormat="1"/>
    <row r="16886" s="26" customFormat="1"/>
    <row r="16887" s="26" customFormat="1"/>
    <row r="16888" s="26" customFormat="1"/>
    <row r="16889" s="26" customFormat="1"/>
    <row r="16890" s="26" customFormat="1"/>
    <row r="16891" s="26" customFormat="1"/>
    <row r="16892" s="26" customFormat="1"/>
    <row r="16893" s="26" customFormat="1"/>
    <row r="16894" s="26" customFormat="1"/>
    <row r="16895" s="26" customFormat="1"/>
    <row r="16896" s="26" customFormat="1"/>
    <row r="16897" s="26" customFormat="1"/>
    <row r="16898" s="26" customFormat="1"/>
    <row r="16899" s="26" customFormat="1"/>
    <row r="16900" s="26" customFormat="1"/>
    <row r="16901" s="26" customFormat="1"/>
    <row r="16902" s="26" customFormat="1"/>
    <row r="16903" s="26" customFormat="1"/>
    <row r="16904" s="26" customFormat="1"/>
    <row r="16905" s="26" customFormat="1"/>
    <row r="16906" s="26" customFormat="1"/>
    <row r="16907" s="26" customFormat="1"/>
    <row r="16908" s="26" customFormat="1"/>
    <row r="16909" s="26" customFormat="1"/>
    <row r="16910" s="26" customFormat="1"/>
    <row r="16911" s="26" customFormat="1"/>
    <row r="16912" s="26" customFormat="1"/>
    <row r="16913" s="26" customFormat="1"/>
    <row r="16914" s="26" customFormat="1"/>
    <row r="16915" s="26" customFormat="1"/>
    <row r="16916" s="26" customFormat="1"/>
    <row r="16917" s="26" customFormat="1"/>
    <row r="16918" s="26" customFormat="1"/>
    <row r="16919" s="26" customFormat="1"/>
    <row r="16920" s="26" customFormat="1"/>
    <row r="16921" s="26" customFormat="1"/>
    <row r="16922" s="26" customFormat="1"/>
    <row r="16923" s="26" customFormat="1"/>
    <row r="16924" s="26" customFormat="1"/>
    <row r="16925" s="26" customFormat="1"/>
    <row r="16926" s="26" customFormat="1"/>
    <row r="16927" s="26" customFormat="1"/>
    <row r="16928" s="26" customFormat="1"/>
    <row r="16929" s="26" customFormat="1"/>
    <row r="16930" s="26" customFormat="1"/>
    <row r="16931" s="26" customFormat="1"/>
    <row r="16932" s="26" customFormat="1"/>
    <row r="16933" s="26" customFormat="1"/>
    <row r="16934" s="26" customFormat="1"/>
    <row r="16935" s="26" customFormat="1"/>
    <row r="16936" s="26" customFormat="1"/>
    <row r="16937" s="26" customFormat="1"/>
    <row r="16938" s="26" customFormat="1"/>
    <row r="16939" s="26" customFormat="1"/>
    <row r="16940" s="26" customFormat="1"/>
    <row r="16941" s="26" customFormat="1"/>
    <row r="16942" s="26" customFormat="1"/>
    <row r="16943" s="26" customFormat="1"/>
    <row r="16944" s="26" customFormat="1"/>
    <row r="16945" s="26" customFormat="1"/>
    <row r="16946" s="26" customFormat="1"/>
    <row r="16947" s="26" customFormat="1"/>
    <row r="16948" s="26" customFormat="1"/>
    <row r="16949" s="26" customFormat="1"/>
    <row r="16950" s="26" customFormat="1"/>
    <row r="16951" s="26" customFormat="1"/>
    <row r="16952" s="26" customFormat="1"/>
    <row r="16953" s="26" customFormat="1"/>
    <row r="16954" s="26" customFormat="1"/>
    <row r="16955" s="26" customFormat="1"/>
    <row r="16956" s="26" customFormat="1"/>
    <row r="16957" s="26" customFormat="1"/>
    <row r="16958" s="26" customFormat="1"/>
    <row r="16959" s="26" customFormat="1"/>
    <row r="16960" s="26" customFormat="1"/>
    <row r="16961" s="26" customFormat="1"/>
    <row r="16962" s="26" customFormat="1"/>
    <row r="16963" s="26" customFormat="1"/>
    <row r="16964" s="26" customFormat="1"/>
    <row r="16965" s="26" customFormat="1"/>
    <row r="16966" s="26" customFormat="1"/>
    <row r="16967" s="26" customFormat="1"/>
    <row r="16968" s="26" customFormat="1"/>
    <row r="16969" s="26" customFormat="1"/>
    <row r="16970" s="26" customFormat="1"/>
    <row r="16971" s="26" customFormat="1"/>
    <row r="16972" s="26" customFormat="1"/>
    <row r="16973" s="26" customFormat="1"/>
    <row r="16974" s="26" customFormat="1"/>
    <row r="16975" s="26" customFormat="1"/>
    <row r="16976" s="26" customFormat="1"/>
    <row r="16977" s="26" customFormat="1"/>
    <row r="16978" s="26" customFormat="1"/>
    <row r="16979" s="26" customFormat="1"/>
    <row r="16980" s="26" customFormat="1"/>
    <row r="16981" s="26" customFormat="1"/>
    <row r="16982" s="26" customFormat="1"/>
    <row r="16983" s="26" customFormat="1"/>
    <row r="16984" s="26" customFormat="1"/>
    <row r="16985" s="26" customFormat="1"/>
    <row r="16986" s="26" customFormat="1"/>
    <row r="16987" s="26" customFormat="1"/>
    <row r="16988" s="26" customFormat="1"/>
    <row r="16989" s="26" customFormat="1"/>
    <row r="16990" s="26" customFormat="1"/>
    <row r="16991" s="26" customFormat="1"/>
    <row r="16992" s="26" customFormat="1"/>
    <row r="16993" s="26" customFormat="1"/>
    <row r="16994" s="26" customFormat="1"/>
    <row r="16995" s="26" customFormat="1"/>
    <row r="16996" s="26" customFormat="1"/>
    <row r="16997" s="26" customFormat="1"/>
    <row r="16998" s="26" customFormat="1"/>
    <row r="16999" s="26" customFormat="1"/>
    <row r="17000" s="26" customFormat="1"/>
    <row r="17001" s="26" customFormat="1"/>
    <row r="17002" s="26" customFormat="1"/>
    <row r="17003" s="26" customFormat="1"/>
    <row r="17004" s="26" customFormat="1"/>
    <row r="17005" s="26" customFormat="1"/>
    <row r="17006" s="26" customFormat="1"/>
    <row r="17007" s="26" customFormat="1"/>
    <row r="17008" s="26" customFormat="1"/>
    <row r="17009" s="26" customFormat="1"/>
    <row r="17010" s="26" customFormat="1"/>
    <row r="17011" s="26" customFormat="1"/>
    <row r="17012" s="26" customFormat="1"/>
    <row r="17013" s="26" customFormat="1"/>
    <row r="17014" s="26" customFormat="1"/>
    <row r="17015" s="26" customFormat="1"/>
    <row r="17016" s="26" customFormat="1"/>
    <row r="17017" s="26" customFormat="1"/>
    <row r="17018" s="26" customFormat="1"/>
    <row r="17019" s="26" customFormat="1"/>
    <row r="17020" s="26" customFormat="1"/>
    <row r="17021" s="26" customFormat="1"/>
    <row r="17022" s="26" customFormat="1"/>
    <row r="17023" s="26" customFormat="1"/>
    <row r="17024" s="26" customFormat="1"/>
    <row r="17025" s="26" customFormat="1"/>
    <row r="17026" s="26" customFormat="1"/>
    <row r="17027" s="26" customFormat="1"/>
    <row r="17028" s="26" customFormat="1"/>
    <row r="17029" s="26" customFormat="1"/>
    <row r="17030" s="26" customFormat="1"/>
    <row r="17031" s="26" customFormat="1"/>
    <row r="17032" s="26" customFormat="1"/>
    <row r="17033" s="26" customFormat="1"/>
    <row r="17034" s="26" customFormat="1"/>
    <row r="17035" s="26" customFormat="1"/>
    <row r="17036" s="26" customFormat="1"/>
    <row r="17037" s="26" customFormat="1"/>
    <row r="17038" s="26" customFormat="1"/>
    <row r="17039" s="26" customFormat="1"/>
    <row r="17040" s="26" customFormat="1"/>
    <row r="17041" s="26" customFormat="1"/>
    <row r="17042" s="26" customFormat="1"/>
    <row r="17043" s="26" customFormat="1"/>
    <row r="17044" s="26" customFormat="1"/>
    <row r="17045" s="26" customFormat="1"/>
    <row r="17046" s="26" customFormat="1"/>
    <row r="17047" s="26" customFormat="1"/>
    <row r="17048" s="26" customFormat="1"/>
    <row r="17049" s="26" customFormat="1"/>
    <row r="17050" s="26" customFormat="1"/>
    <row r="17051" s="26" customFormat="1"/>
    <row r="17052" s="26" customFormat="1"/>
    <row r="17053" s="26" customFormat="1"/>
    <row r="17054" s="26" customFormat="1"/>
    <row r="17055" s="26" customFormat="1"/>
    <row r="17056" s="26" customFormat="1"/>
    <row r="17057" s="26" customFormat="1"/>
    <row r="17058" s="26" customFormat="1"/>
    <row r="17059" s="26" customFormat="1"/>
    <row r="17060" s="26" customFormat="1"/>
    <row r="17061" s="26" customFormat="1"/>
    <row r="17062" s="26" customFormat="1"/>
    <row r="17063" s="26" customFormat="1"/>
    <row r="17064" s="26" customFormat="1"/>
    <row r="17065" s="26" customFormat="1"/>
    <row r="17066" s="26" customFormat="1"/>
    <row r="17067" s="26" customFormat="1"/>
    <row r="17068" s="26" customFormat="1"/>
    <row r="17069" s="26" customFormat="1"/>
    <row r="17070" s="26" customFormat="1"/>
    <row r="17071" s="26" customFormat="1"/>
    <row r="17072" s="26" customFormat="1"/>
    <row r="17073" s="26" customFormat="1"/>
    <row r="17074" s="26" customFormat="1"/>
    <row r="17075" s="26" customFormat="1"/>
    <row r="17076" s="26" customFormat="1"/>
    <row r="17077" s="26" customFormat="1"/>
    <row r="17078" s="26" customFormat="1"/>
    <row r="17079" s="26" customFormat="1"/>
    <row r="17080" s="26" customFormat="1"/>
    <row r="17081" s="26" customFormat="1"/>
    <row r="17082" s="26" customFormat="1"/>
    <row r="17083" s="26" customFormat="1"/>
    <row r="17084" s="26" customFormat="1"/>
    <row r="17085" s="26" customFormat="1"/>
    <row r="17086" s="26" customFormat="1"/>
    <row r="17087" s="26" customFormat="1"/>
    <row r="17088" s="26" customFormat="1"/>
    <row r="17089" s="26" customFormat="1"/>
    <row r="17090" s="26" customFormat="1"/>
    <row r="17091" s="26" customFormat="1"/>
    <row r="17092" s="26" customFormat="1"/>
    <row r="17093" s="26" customFormat="1"/>
    <row r="17094" s="26" customFormat="1"/>
    <row r="17095" s="26" customFormat="1"/>
    <row r="17096" s="26" customFormat="1"/>
    <row r="17097" s="26" customFormat="1"/>
    <row r="17098" s="26" customFormat="1"/>
    <row r="17099" s="26" customFormat="1"/>
    <row r="17100" s="26" customFormat="1"/>
    <row r="17101" s="26" customFormat="1"/>
    <row r="17102" s="26" customFormat="1"/>
    <row r="17103" s="26" customFormat="1"/>
    <row r="17104" s="26" customFormat="1"/>
    <row r="17105" s="26" customFormat="1"/>
    <row r="17106" s="26" customFormat="1"/>
    <row r="17107" s="26" customFormat="1"/>
    <row r="17108" s="26" customFormat="1"/>
    <row r="17109" s="26" customFormat="1"/>
    <row r="17110" s="26" customFormat="1"/>
    <row r="17111" s="26" customFormat="1"/>
    <row r="17112" s="26" customFormat="1"/>
    <row r="17113" s="26" customFormat="1"/>
    <row r="17114" s="26" customFormat="1"/>
    <row r="17115" s="26" customFormat="1"/>
    <row r="17116" s="26" customFormat="1"/>
    <row r="17117" s="26" customFormat="1"/>
    <row r="17118" s="26" customFormat="1"/>
    <row r="17119" s="26" customFormat="1"/>
    <row r="17120" s="26" customFormat="1"/>
    <row r="17121" s="26" customFormat="1"/>
    <row r="17122" s="26" customFormat="1"/>
    <row r="17123" s="26" customFormat="1"/>
    <row r="17124" s="26" customFormat="1"/>
    <row r="17125" s="26" customFormat="1"/>
    <row r="17126" s="26" customFormat="1"/>
    <row r="17127" s="26" customFormat="1"/>
    <row r="17128" s="26" customFormat="1"/>
    <row r="17129" s="26" customFormat="1"/>
    <row r="17130" s="26" customFormat="1"/>
    <row r="17131" s="26" customFormat="1"/>
    <row r="17132" s="26" customFormat="1"/>
    <row r="17133" s="26" customFormat="1"/>
    <row r="17134" s="26" customFormat="1"/>
    <row r="17135" s="26" customFormat="1"/>
    <row r="17136" s="26" customFormat="1"/>
    <row r="17137" s="26" customFormat="1"/>
    <row r="17138" s="26" customFormat="1"/>
    <row r="17139" s="26" customFormat="1"/>
    <row r="17140" s="26" customFormat="1"/>
    <row r="17141" s="26" customFormat="1"/>
    <row r="17142" s="26" customFormat="1"/>
    <row r="17143" s="26" customFormat="1"/>
    <row r="17144" s="26" customFormat="1"/>
    <row r="17145" s="26" customFormat="1"/>
    <row r="17146" s="26" customFormat="1"/>
    <row r="17147" s="26" customFormat="1"/>
    <row r="17148" s="26" customFormat="1"/>
    <row r="17149" s="26" customFormat="1"/>
    <row r="17150" s="26" customFormat="1"/>
    <row r="17151" s="26" customFormat="1"/>
    <row r="17152" s="26" customFormat="1"/>
    <row r="17153" s="26" customFormat="1"/>
    <row r="17154" s="26" customFormat="1"/>
    <row r="17155" s="26" customFormat="1"/>
    <row r="17156" s="26" customFormat="1"/>
    <row r="17157" s="26" customFormat="1"/>
    <row r="17158" s="26" customFormat="1"/>
    <row r="17159" s="26" customFormat="1"/>
    <row r="17160" s="26" customFormat="1"/>
    <row r="17161" s="26" customFormat="1"/>
    <row r="17162" s="26" customFormat="1"/>
    <row r="17163" s="26" customFormat="1"/>
    <row r="17164" s="26" customFormat="1"/>
    <row r="17165" s="26" customFormat="1"/>
    <row r="17166" s="26" customFormat="1"/>
    <row r="17167" s="26" customFormat="1"/>
    <row r="17168" s="26" customFormat="1"/>
    <row r="17169" s="26" customFormat="1"/>
    <row r="17170" s="26" customFormat="1"/>
    <row r="17171" s="26" customFormat="1"/>
    <row r="17172" s="26" customFormat="1"/>
    <row r="17173" s="26" customFormat="1"/>
    <row r="17174" s="26" customFormat="1"/>
    <row r="17175" s="26" customFormat="1"/>
    <row r="17176" s="26" customFormat="1"/>
    <row r="17177" s="26" customFormat="1"/>
    <row r="17178" s="26" customFormat="1"/>
    <row r="17179" s="26" customFormat="1"/>
    <row r="17180" s="26" customFormat="1"/>
    <row r="17181" s="26" customFormat="1"/>
    <row r="17182" s="26" customFormat="1"/>
    <row r="17183" s="26" customFormat="1"/>
    <row r="17184" s="26" customFormat="1"/>
    <row r="17185" s="26" customFormat="1"/>
    <row r="17186" s="26" customFormat="1"/>
    <row r="17187" s="26" customFormat="1"/>
    <row r="17188" s="26" customFormat="1"/>
    <row r="17189" s="26" customFormat="1"/>
    <row r="17190" s="26" customFormat="1"/>
    <row r="17191" s="26" customFormat="1"/>
    <row r="17192" s="26" customFormat="1"/>
    <row r="17193" s="26" customFormat="1"/>
    <row r="17194" s="26" customFormat="1"/>
    <row r="17195" s="26" customFormat="1"/>
    <row r="17196" s="26" customFormat="1"/>
    <row r="17197" s="26" customFormat="1"/>
    <row r="17198" s="26" customFormat="1"/>
    <row r="17199" s="26" customFormat="1"/>
    <row r="17200" s="26" customFormat="1"/>
    <row r="17201" s="26" customFormat="1"/>
    <row r="17202" s="26" customFormat="1"/>
    <row r="17203" s="26" customFormat="1"/>
    <row r="17204" s="26" customFormat="1"/>
    <row r="17205" s="26" customFormat="1"/>
    <row r="17206" s="26" customFormat="1"/>
    <row r="17207" s="26" customFormat="1"/>
    <row r="17208" s="26" customFormat="1"/>
    <row r="17209" s="26" customFormat="1"/>
    <row r="17210" s="26" customFormat="1"/>
    <row r="17211" s="26" customFormat="1"/>
    <row r="17212" s="26" customFormat="1"/>
    <row r="17213" s="26" customFormat="1"/>
    <row r="17214" s="26" customFormat="1"/>
    <row r="17215" s="26" customFormat="1"/>
    <row r="17216" s="26" customFormat="1"/>
    <row r="17217" s="26" customFormat="1"/>
    <row r="17218" s="26" customFormat="1"/>
    <row r="17219" s="26" customFormat="1"/>
    <row r="17220" s="26" customFormat="1"/>
    <row r="17221" s="26" customFormat="1"/>
    <row r="17222" s="26" customFormat="1"/>
    <row r="17223" s="26" customFormat="1"/>
    <row r="17224" s="26" customFormat="1"/>
    <row r="17225" s="26" customFormat="1"/>
    <row r="17226" s="26" customFormat="1"/>
    <row r="17227" s="26" customFormat="1"/>
    <row r="17228" s="26" customFormat="1"/>
    <row r="17229" s="26" customFormat="1"/>
    <row r="17230" s="26" customFormat="1"/>
    <row r="17231" s="26" customFormat="1"/>
    <row r="17232" s="26" customFormat="1"/>
    <row r="17233" s="26" customFormat="1"/>
    <row r="17234" s="26" customFormat="1"/>
    <row r="17235" s="26" customFormat="1"/>
    <row r="17236" s="26" customFormat="1"/>
    <row r="17237" s="26" customFormat="1"/>
    <row r="17238" s="26" customFormat="1"/>
    <row r="17239" s="26" customFormat="1"/>
    <row r="17240" s="26" customFormat="1"/>
    <row r="17241" s="26" customFormat="1"/>
    <row r="17242" s="26" customFormat="1"/>
    <row r="17243" s="26" customFormat="1"/>
    <row r="17244" s="26" customFormat="1"/>
    <row r="17245" s="26" customFormat="1"/>
    <row r="17246" s="26" customFormat="1"/>
    <row r="17247" s="26" customFormat="1"/>
    <row r="17248" s="26" customFormat="1"/>
    <row r="17249" s="26" customFormat="1"/>
    <row r="17250" s="26" customFormat="1"/>
    <row r="17251" s="26" customFormat="1"/>
    <row r="17252" s="26" customFormat="1"/>
    <row r="17253" s="26" customFormat="1"/>
    <row r="17254" s="26" customFormat="1"/>
    <row r="17255" s="26" customFormat="1"/>
    <row r="17256" s="26" customFormat="1"/>
    <row r="17257" s="26" customFormat="1"/>
    <row r="17258" s="26" customFormat="1"/>
    <row r="17259" s="26" customFormat="1"/>
    <row r="17260" s="26" customFormat="1"/>
    <row r="17261" s="26" customFormat="1"/>
    <row r="17262" s="26" customFormat="1"/>
    <row r="17263" s="26" customFormat="1"/>
    <row r="17264" s="26" customFormat="1"/>
    <row r="17265" s="26" customFormat="1"/>
    <row r="17266" s="26" customFormat="1"/>
    <row r="17267" s="26" customFormat="1"/>
    <row r="17268" s="26" customFormat="1"/>
    <row r="17269" s="26" customFormat="1"/>
    <row r="17270" s="26" customFormat="1"/>
    <row r="17271" s="26" customFormat="1"/>
    <row r="17272" s="26" customFormat="1"/>
    <row r="17273" s="26" customFormat="1"/>
    <row r="17274" s="26" customFormat="1"/>
    <row r="17275" s="26" customFormat="1"/>
    <row r="17276" s="26" customFormat="1"/>
    <row r="17277" s="26" customFormat="1"/>
    <row r="17278" s="26" customFormat="1"/>
    <row r="17279" s="26" customFormat="1"/>
    <row r="17280" s="26" customFormat="1"/>
    <row r="17281" s="26" customFormat="1"/>
    <row r="17282" s="26" customFormat="1"/>
    <row r="17283" s="26" customFormat="1"/>
    <row r="17284" s="26" customFormat="1"/>
    <row r="17285" s="26" customFormat="1"/>
    <row r="17286" s="26" customFormat="1"/>
    <row r="17287" s="26" customFormat="1"/>
    <row r="17288" s="26" customFormat="1"/>
    <row r="17289" s="26" customFormat="1"/>
    <row r="17290" s="26" customFormat="1"/>
    <row r="17291" s="26" customFormat="1"/>
    <row r="17292" s="26" customFormat="1"/>
    <row r="17293" s="26" customFormat="1"/>
    <row r="17294" s="26" customFormat="1"/>
    <row r="17295" s="26" customFormat="1"/>
    <row r="17296" s="26" customFormat="1"/>
    <row r="17297" s="26" customFormat="1"/>
    <row r="17298" s="26" customFormat="1"/>
    <row r="17299" s="26" customFormat="1"/>
    <row r="17300" s="26" customFormat="1"/>
    <row r="17301" s="26" customFormat="1"/>
    <row r="17302" s="26" customFormat="1"/>
    <row r="17303" s="26" customFormat="1"/>
    <row r="17304" s="26" customFormat="1"/>
    <row r="17305" s="26" customFormat="1"/>
    <row r="17306" s="26" customFormat="1"/>
    <row r="17307" s="26" customFormat="1"/>
    <row r="17308" s="26" customFormat="1"/>
    <row r="17309" s="26" customFormat="1"/>
    <row r="17310" s="26" customFormat="1"/>
    <row r="17311" s="26" customFormat="1"/>
    <row r="17312" s="26" customFormat="1"/>
    <row r="17313" s="26" customFormat="1"/>
    <row r="17314" s="26" customFormat="1"/>
    <row r="17315" s="26" customFormat="1"/>
    <row r="17316" s="26" customFormat="1"/>
    <row r="17317" s="26" customFormat="1"/>
    <row r="17318" s="26" customFormat="1"/>
    <row r="17319" s="26" customFormat="1"/>
    <row r="17320" s="26" customFormat="1"/>
    <row r="17321" s="26" customFormat="1"/>
    <row r="17322" s="26" customFormat="1"/>
    <row r="17323" s="26" customFormat="1"/>
    <row r="17324" s="26" customFormat="1"/>
    <row r="17325" s="26" customFormat="1"/>
    <row r="17326" s="26" customFormat="1"/>
    <row r="17327" s="26" customFormat="1"/>
    <row r="17328" s="26" customFormat="1"/>
    <row r="17329" s="26" customFormat="1"/>
    <row r="17330" s="26" customFormat="1"/>
    <row r="17331" s="26" customFormat="1"/>
    <row r="17332" s="26" customFormat="1"/>
    <row r="17333" s="26" customFormat="1"/>
    <row r="17334" s="26" customFormat="1"/>
    <row r="17335" s="26" customFormat="1"/>
    <row r="17336" s="26" customFormat="1"/>
    <row r="17337" s="26" customFormat="1"/>
    <row r="17338" s="26" customFormat="1"/>
    <row r="17339" s="26" customFormat="1"/>
    <row r="17340" s="26" customFormat="1"/>
    <row r="17341" s="26" customFormat="1"/>
    <row r="17342" s="26" customFormat="1"/>
    <row r="17343" s="26" customFormat="1"/>
    <row r="17344" s="26" customFormat="1"/>
    <row r="17345" s="26" customFormat="1"/>
    <row r="17346" s="26" customFormat="1"/>
    <row r="17347" s="26" customFormat="1"/>
    <row r="17348" s="26" customFormat="1"/>
    <row r="17349" s="26" customFormat="1"/>
    <row r="17350" s="26" customFormat="1"/>
    <row r="17351" s="26" customFormat="1"/>
    <row r="17352" s="26" customFormat="1"/>
    <row r="17353" s="26" customFormat="1"/>
    <row r="17354" s="26" customFormat="1"/>
    <row r="17355" s="26" customFormat="1"/>
    <row r="17356" s="26" customFormat="1"/>
    <row r="17357" s="26" customFormat="1"/>
    <row r="17358" s="26" customFormat="1"/>
    <row r="17359" s="26" customFormat="1"/>
    <row r="17360" s="26" customFormat="1"/>
    <row r="17361" s="26" customFormat="1"/>
    <row r="17362" s="26" customFormat="1"/>
    <row r="17363" s="26" customFormat="1"/>
    <row r="17364" s="26" customFormat="1"/>
    <row r="17365" s="26" customFormat="1"/>
    <row r="17366" s="26" customFormat="1"/>
    <row r="17367" s="26" customFormat="1"/>
    <row r="17368" s="26" customFormat="1"/>
    <row r="17369" s="26" customFormat="1"/>
    <row r="17370" s="26" customFormat="1"/>
    <row r="17371" s="26" customFormat="1"/>
    <row r="17372" s="26" customFormat="1"/>
    <row r="17373" s="26" customFormat="1"/>
    <row r="17374" s="26" customFormat="1"/>
    <row r="17375" s="26" customFormat="1"/>
    <row r="17376" s="26" customFormat="1"/>
    <row r="17377" s="26" customFormat="1"/>
    <row r="17378" s="26" customFormat="1"/>
    <row r="17379" s="26" customFormat="1"/>
    <row r="17380" s="26" customFormat="1"/>
    <row r="17381" s="26" customFormat="1"/>
    <row r="17382" s="26" customFormat="1"/>
    <row r="17383" s="26" customFormat="1"/>
    <row r="17384" s="26" customFormat="1"/>
    <row r="17385" s="26" customFormat="1"/>
    <row r="17386" s="26" customFormat="1"/>
    <row r="17387" s="26" customFormat="1"/>
    <row r="17388" s="26" customFormat="1"/>
    <row r="17389" s="26" customFormat="1"/>
    <row r="17390" s="26" customFormat="1"/>
    <row r="17391" s="26" customFormat="1"/>
    <row r="17392" s="26" customFormat="1"/>
    <row r="17393" s="26" customFormat="1"/>
    <row r="17394" s="26" customFormat="1"/>
    <row r="17395" s="26" customFormat="1"/>
    <row r="17396" s="26" customFormat="1"/>
    <row r="17397" s="26" customFormat="1"/>
    <row r="17398" s="26" customFormat="1"/>
    <row r="17399" s="26" customFormat="1"/>
    <row r="17400" s="26" customFormat="1"/>
    <row r="17401" s="26" customFormat="1"/>
    <row r="17402" s="26" customFormat="1"/>
    <row r="17403" s="26" customFormat="1"/>
    <row r="17404" s="26" customFormat="1"/>
    <row r="17405" s="26" customFormat="1"/>
    <row r="17406" s="26" customFormat="1"/>
    <row r="17407" s="26" customFormat="1"/>
    <row r="17408" s="26" customFormat="1"/>
    <row r="17409" s="26" customFormat="1"/>
    <row r="17410" s="26" customFormat="1"/>
    <row r="17411" s="26" customFormat="1"/>
    <row r="17412" s="26" customFormat="1"/>
    <row r="17413" s="26" customFormat="1"/>
    <row r="17414" s="26" customFormat="1"/>
    <row r="17415" s="26" customFormat="1"/>
    <row r="17416" s="26" customFormat="1"/>
    <row r="17417" s="26" customFormat="1"/>
    <row r="17418" s="26" customFormat="1"/>
    <row r="17419" s="26" customFormat="1"/>
    <row r="17420" s="26" customFormat="1"/>
    <row r="17421" s="26" customFormat="1"/>
    <row r="17422" s="26" customFormat="1"/>
    <row r="17423" s="26" customFormat="1"/>
    <row r="17424" s="26" customFormat="1"/>
    <row r="17425" s="26" customFormat="1"/>
    <row r="17426" s="26" customFormat="1"/>
    <row r="17427" s="26" customFormat="1"/>
    <row r="17428" s="26" customFormat="1"/>
    <row r="17429" s="26" customFormat="1"/>
    <row r="17430" s="26" customFormat="1"/>
    <row r="17431" s="26" customFormat="1"/>
    <row r="17432" s="26" customFormat="1"/>
    <row r="17433" s="26" customFormat="1"/>
    <row r="17434" s="26" customFormat="1"/>
    <row r="17435" s="26" customFormat="1"/>
    <row r="17436" s="26" customFormat="1"/>
    <row r="17437" s="26" customFormat="1"/>
    <row r="17438" s="26" customFormat="1"/>
    <row r="17439" s="26" customFormat="1"/>
    <row r="17440" s="26" customFormat="1"/>
    <row r="17441" s="26" customFormat="1"/>
    <row r="17442" s="26" customFormat="1"/>
    <row r="17443" s="26" customFormat="1"/>
    <row r="17444" s="26" customFormat="1"/>
    <row r="17445" s="26" customFormat="1"/>
    <row r="17446" s="26" customFormat="1"/>
    <row r="17447" s="26" customFormat="1"/>
    <row r="17448" s="26" customFormat="1"/>
    <row r="17449" s="26" customFormat="1"/>
    <row r="17450" s="26" customFormat="1"/>
    <row r="17451" s="26" customFormat="1"/>
    <row r="17452" s="26" customFormat="1"/>
    <row r="17453" s="26" customFormat="1"/>
    <row r="17454" s="26" customFormat="1"/>
    <row r="17455" s="26" customFormat="1"/>
    <row r="17456" s="26" customFormat="1"/>
    <row r="17457" s="26" customFormat="1"/>
    <row r="17458" s="26" customFormat="1"/>
    <row r="17459" s="26" customFormat="1"/>
    <row r="17460" s="26" customFormat="1"/>
    <row r="17461" s="26" customFormat="1"/>
    <row r="17462" s="26" customFormat="1"/>
    <row r="17463" s="26" customFormat="1"/>
    <row r="17464" s="26" customFormat="1"/>
    <row r="17465" s="26" customFormat="1"/>
    <row r="17466" s="26" customFormat="1"/>
    <row r="17467" s="26" customFormat="1"/>
    <row r="17468" s="26" customFormat="1"/>
    <row r="17469" s="26" customFormat="1"/>
    <row r="17470" s="26" customFormat="1"/>
    <row r="17471" s="26" customFormat="1"/>
    <row r="17472" s="26" customFormat="1"/>
    <row r="17473" s="26" customFormat="1"/>
    <row r="17474" s="26" customFormat="1"/>
    <row r="17475" s="26" customFormat="1"/>
    <row r="17476" s="26" customFormat="1"/>
    <row r="17477" s="26" customFormat="1"/>
    <row r="17478" s="26" customFormat="1"/>
    <row r="17479" s="26" customFormat="1"/>
    <row r="17480" s="26" customFormat="1"/>
    <row r="17481" s="26" customFormat="1"/>
    <row r="17482" s="26" customFormat="1"/>
    <row r="17483" s="26" customFormat="1"/>
    <row r="17484" s="26" customFormat="1"/>
    <row r="17485" s="26" customFormat="1"/>
    <row r="17486" s="26" customFormat="1"/>
    <row r="17487" s="26" customFormat="1"/>
    <row r="17488" s="26" customFormat="1"/>
    <row r="17489" s="26" customFormat="1"/>
    <row r="17490" s="26" customFormat="1"/>
    <row r="17491" s="26" customFormat="1"/>
    <row r="17492" s="26" customFormat="1"/>
    <row r="17493" s="26" customFormat="1"/>
    <row r="17494" s="26" customFormat="1"/>
    <row r="17495" s="26" customFormat="1"/>
    <row r="17496" s="26" customFormat="1"/>
    <row r="17497" s="26" customFormat="1"/>
    <row r="17498" s="26" customFormat="1"/>
    <row r="17499" s="26" customFormat="1"/>
    <row r="17500" s="26" customFormat="1"/>
    <row r="17501" s="26" customFormat="1"/>
    <row r="17502" s="26" customFormat="1"/>
    <row r="17503" s="26" customFormat="1"/>
    <row r="17504" s="26" customFormat="1"/>
    <row r="17505" s="26" customFormat="1"/>
    <row r="17506" s="26" customFormat="1"/>
    <row r="17507" s="26" customFormat="1"/>
    <row r="17508" s="26" customFormat="1"/>
    <row r="17509" s="26" customFormat="1"/>
    <row r="17510" s="26" customFormat="1"/>
    <row r="17511" s="26" customFormat="1"/>
    <row r="17512" s="26" customFormat="1"/>
    <row r="17513" s="26" customFormat="1"/>
    <row r="17514" s="26" customFormat="1"/>
    <row r="17515" s="26" customFormat="1"/>
    <row r="17516" s="26" customFormat="1"/>
    <row r="17517" s="26" customFormat="1"/>
    <row r="17518" s="26" customFormat="1"/>
    <row r="17519" s="26" customFormat="1"/>
    <row r="17520" s="26" customFormat="1"/>
    <row r="17521" s="26" customFormat="1"/>
    <row r="17522" s="26" customFormat="1"/>
    <row r="17523" s="26" customFormat="1"/>
    <row r="17524" s="26" customFormat="1"/>
    <row r="17525" s="26" customFormat="1"/>
    <row r="17526" s="26" customFormat="1"/>
    <row r="17527" s="26" customFormat="1"/>
    <row r="17528" s="26" customFormat="1"/>
    <row r="17529" s="26" customFormat="1"/>
    <row r="17530" s="26" customFormat="1"/>
    <row r="17531" s="26" customFormat="1"/>
    <row r="17532" s="26" customFormat="1"/>
    <row r="17533" s="26" customFormat="1"/>
    <row r="17534" s="26" customFormat="1"/>
    <row r="17535" s="26" customFormat="1"/>
    <row r="17536" s="26" customFormat="1"/>
    <row r="17537" s="26" customFormat="1"/>
    <row r="17538" s="26" customFormat="1"/>
    <row r="17539" s="26" customFormat="1"/>
    <row r="17540" s="26" customFormat="1"/>
    <row r="17541" s="26" customFormat="1"/>
    <row r="17542" s="26" customFormat="1"/>
    <row r="17543" s="26" customFormat="1"/>
    <row r="17544" s="26" customFormat="1"/>
    <row r="17545" s="26" customFormat="1"/>
    <row r="17546" s="26" customFormat="1"/>
    <row r="17547" s="26" customFormat="1"/>
    <row r="17548" s="26" customFormat="1"/>
    <row r="17549" s="26" customFormat="1"/>
    <row r="17550" s="26" customFormat="1"/>
    <row r="17551" s="26" customFormat="1"/>
    <row r="17552" s="26" customFormat="1"/>
    <row r="17553" s="26" customFormat="1"/>
    <row r="17554" s="26" customFormat="1"/>
    <row r="17555" s="26" customFormat="1"/>
    <row r="17556" s="26" customFormat="1"/>
    <row r="17557" s="26" customFormat="1"/>
    <row r="17558" s="26" customFormat="1"/>
    <row r="17559" s="26" customFormat="1"/>
    <row r="17560" s="26" customFormat="1"/>
    <row r="17561" s="26" customFormat="1"/>
    <row r="17562" s="26" customFormat="1"/>
    <row r="17563" s="26" customFormat="1"/>
    <row r="17564" s="26" customFormat="1"/>
    <row r="17565" s="26" customFormat="1"/>
    <row r="17566" s="26" customFormat="1"/>
    <row r="17567" s="26" customFormat="1"/>
    <row r="17568" s="26" customFormat="1"/>
    <row r="17569" s="26" customFormat="1"/>
    <row r="17570" s="26" customFormat="1"/>
    <row r="17571" s="26" customFormat="1"/>
    <row r="17572" s="26" customFormat="1"/>
    <row r="17573" s="26" customFormat="1"/>
    <row r="17574" s="26" customFormat="1"/>
    <row r="17575" s="26" customFormat="1"/>
    <row r="17576" s="26" customFormat="1"/>
    <row r="17577" s="26" customFormat="1"/>
    <row r="17578" s="26" customFormat="1"/>
    <row r="17579" s="26" customFormat="1"/>
    <row r="17580" s="26" customFormat="1"/>
    <row r="17581" s="26" customFormat="1"/>
    <row r="17582" s="26" customFormat="1"/>
    <row r="17583" s="26" customFormat="1"/>
    <row r="17584" s="26" customFormat="1"/>
    <row r="17585" s="26" customFormat="1"/>
    <row r="17586" s="26" customFormat="1"/>
    <row r="17587" s="26" customFormat="1"/>
    <row r="17588" s="26" customFormat="1"/>
    <row r="17589" s="26" customFormat="1"/>
    <row r="17590" s="26" customFormat="1"/>
    <row r="17591" s="26" customFormat="1"/>
    <row r="17592" s="26" customFormat="1"/>
    <row r="17593" s="26" customFormat="1"/>
    <row r="17594" s="26" customFormat="1"/>
    <row r="17595" s="26" customFormat="1"/>
    <row r="17596" s="26" customFormat="1"/>
    <row r="17597" s="26" customFormat="1"/>
    <row r="17598" s="26" customFormat="1"/>
    <row r="17599" s="26" customFormat="1"/>
    <row r="17600" s="26" customFormat="1"/>
    <row r="17601" s="26" customFormat="1"/>
    <row r="17602" s="26" customFormat="1"/>
    <row r="17603" s="26" customFormat="1"/>
    <row r="17604" s="26" customFormat="1"/>
    <row r="17605" s="26" customFormat="1"/>
    <row r="17606" s="26" customFormat="1"/>
    <row r="17607" s="26" customFormat="1"/>
    <row r="17608" s="26" customFormat="1"/>
    <row r="17609" s="26" customFormat="1"/>
    <row r="17610" s="26" customFormat="1"/>
    <row r="17611" s="26" customFormat="1"/>
    <row r="17612" s="26" customFormat="1"/>
    <row r="17613" s="26" customFormat="1"/>
    <row r="17614" s="26" customFormat="1"/>
    <row r="17615" s="26" customFormat="1"/>
    <row r="17616" s="26" customFormat="1"/>
    <row r="17617" s="26" customFormat="1"/>
    <row r="17618" s="26" customFormat="1"/>
    <row r="17619" s="26" customFormat="1"/>
    <row r="17620" s="26" customFormat="1"/>
    <row r="17621" s="26" customFormat="1"/>
    <row r="17622" s="26" customFormat="1"/>
    <row r="17623" s="26" customFormat="1"/>
    <row r="17624" s="26" customFormat="1"/>
    <row r="17625" s="26" customFormat="1"/>
    <row r="17626" s="26" customFormat="1"/>
    <row r="17627" s="26" customFormat="1"/>
    <row r="17628" s="26" customFormat="1"/>
    <row r="17629" s="26" customFormat="1"/>
    <row r="17630" s="26" customFormat="1"/>
    <row r="17631" s="26" customFormat="1"/>
    <row r="17632" s="26" customFormat="1"/>
    <row r="17633" s="26" customFormat="1"/>
    <row r="17634" s="26" customFormat="1"/>
    <row r="17635" s="26" customFormat="1"/>
    <row r="17636" s="26" customFormat="1"/>
    <row r="17637" s="26" customFormat="1"/>
    <row r="17638" s="26" customFormat="1"/>
    <row r="17639" s="26" customFormat="1"/>
    <row r="17640" s="26" customFormat="1"/>
    <row r="17641" s="26" customFormat="1"/>
    <row r="17642" s="26" customFormat="1"/>
    <row r="17643" s="26" customFormat="1"/>
    <row r="17644" s="26" customFormat="1"/>
    <row r="17645" s="26" customFormat="1"/>
    <row r="17646" s="26" customFormat="1"/>
    <row r="17647" s="26" customFormat="1"/>
    <row r="17648" s="26" customFormat="1"/>
    <row r="17649" s="26" customFormat="1"/>
    <row r="17650" s="26" customFormat="1"/>
    <row r="17651" s="26" customFormat="1"/>
    <row r="17652" s="26" customFormat="1"/>
    <row r="17653" s="26" customFormat="1"/>
    <row r="17654" s="26" customFormat="1"/>
    <row r="17655" s="26" customFormat="1"/>
    <row r="17656" s="26" customFormat="1"/>
    <row r="17657" s="26" customFormat="1"/>
    <row r="17658" s="26" customFormat="1"/>
    <row r="17659" s="26" customFormat="1"/>
    <row r="17660" s="26" customFormat="1"/>
    <row r="17661" s="26" customFormat="1"/>
    <row r="17662" s="26" customFormat="1"/>
    <row r="17663" s="26" customFormat="1"/>
    <row r="17664" s="26" customFormat="1"/>
    <row r="17665" s="26" customFormat="1"/>
    <row r="17666" s="26" customFormat="1"/>
    <row r="17667" s="26" customFormat="1"/>
    <row r="17668" s="26" customFormat="1"/>
    <row r="17669" s="26" customFormat="1"/>
    <row r="17670" s="26" customFormat="1"/>
    <row r="17671" s="26" customFormat="1"/>
    <row r="17672" s="26" customFormat="1"/>
    <row r="17673" s="26" customFormat="1"/>
    <row r="17674" s="26" customFormat="1"/>
    <row r="17675" s="26" customFormat="1"/>
    <row r="17676" s="26" customFormat="1"/>
    <row r="17677" s="26" customFormat="1"/>
    <row r="17678" s="26" customFormat="1"/>
    <row r="17679" s="26" customFormat="1"/>
    <row r="17680" s="26" customFormat="1"/>
    <row r="17681" s="26" customFormat="1"/>
    <row r="17682" s="26" customFormat="1"/>
    <row r="17683" s="26" customFormat="1"/>
    <row r="17684" s="26" customFormat="1"/>
    <row r="17685" s="26" customFormat="1"/>
    <row r="17686" s="26" customFormat="1"/>
    <row r="17687" s="26" customFormat="1"/>
    <row r="17688" s="26" customFormat="1"/>
    <row r="17689" s="26" customFormat="1"/>
    <row r="17690" s="26" customFormat="1"/>
    <row r="17691" s="26" customFormat="1"/>
    <row r="17692" s="26" customFormat="1"/>
    <row r="17693" s="26" customFormat="1"/>
    <row r="17694" s="26" customFormat="1"/>
    <row r="17695" s="26" customFormat="1"/>
    <row r="17696" s="26" customFormat="1"/>
    <row r="17697" s="26" customFormat="1"/>
    <row r="17698" s="26" customFormat="1"/>
    <row r="17699" s="26" customFormat="1"/>
    <row r="17700" s="26" customFormat="1"/>
    <row r="17701" s="26" customFormat="1"/>
    <row r="17702" s="26" customFormat="1"/>
    <row r="17703" s="26" customFormat="1"/>
    <row r="17704" s="26" customFormat="1"/>
    <row r="17705" s="26" customFormat="1"/>
    <row r="17706" s="26" customFormat="1"/>
    <row r="17707" s="26" customFormat="1"/>
    <row r="17708" s="26" customFormat="1"/>
    <row r="17709" s="26" customFormat="1"/>
    <row r="17710" s="26" customFormat="1"/>
    <row r="17711" s="26" customFormat="1"/>
    <row r="17712" s="26" customFormat="1"/>
    <row r="17713" s="26" customFormat="1"/>
    <row r="17714" s="26" customFormat="1"/>
    <row r="17715" s="26" customFormat="1"/>
    <row r="17716" s="26" customFormat="1"/>
    <row r="17717" s="26" customFormat="1"/>
    <row r="17718" s="26" customFormat="1"/>
    <row r="17719" s="26" customFormat="1"/>
    <row r="17720" s="26" customFormat="1"/>
    <row r="17721" s="26" customFormat="1"/>
    <row r="17722" s="26" customFormat="1"/>
    <row r="17723" s="26" customFormat="1"/>
    <row r="17724" s="26" customFormat="1"/>
    <row r="17725" s="26" customFormat="1"/>
    <row r="17726" s="26" customFormat="1"/>
    <row r="17727" s="26" customFormat="1"/>
    <row r="17728" s="26" customFormat="1"/>
    <row r="17729" s="26" customFormat="1"/>
    <row r="17730" s="26" customFormat="1"/>
    <row r="17731" s="26" customFormat="1"/>
    <row r="17732" s="26" customFormat="1"/>
    <row r="17733" s="26" customFormat="1"/>
    <row r="17734" s="26" customFormat="1"/>
    <row r="17735" s="26" customFormat="1"/>
    <row r="17736" s="26" customFormat="1"/>
    <row r="17737" s="26" customFormat="1"/>
    <row r="17738" s="26" customFormat="1"/>
    <row r="17739" s="26" customFormat="1"/>
    <row r="17740" s="26" customFormat="1"/>
    <row r="17741" s="26" customFormat="1"/>
    <row r="17742" s="26" customFormat="1"/>
    <row r="17743" s="26" customFormat="1"/>
    <row r="17744" s="26" customFormat="1"/>
    <row r="17745" s="26" customFormat="1"/>
    <row r="17746" s="26" customFormat="1"/>
    <row r="17747" s="26" customFormat="1"/>
    <row r="17748" s="26" customFormat="1"/>
    <row r="17749" s="26" customFormat="1"/>
    <row r="17750" s="26" customFormat="1"/>
    <row r="17751" s="26" customFormat="1"/>
    <row r="17752" s="26" customFormat="1"/>
    <row r="17753" s="26" customFormat="1"/>
    <row r="17754" s="26" customFormat="1"/>
    <row r="17755" s="26" customFormat="1"/>
    <row r="17756" s="26" customFormat="1"/>
    <row r="17757" s="26" customFormat="1"/>
    <row r="17758" s="26" customFormat="1"/>
    <row r="17759" s="26" customFormat="1"/>
    <row r="17760" s="26" customFormat="1"/>
    <row r="17761" s="26" customFormat="1"/>
    <row r="17762" s="26" customFormat="1"/>
    <row r="17763" s="26" customFormat="1"/>
    <row r="17764" s="26" customFormat="1"/>
    <row r="17765" s="26" customFormat="1"/>
    <row r="17766" s="26" customFormat="1"/>
    <row r="17767" s="26" customFormat="1"/>
    <row r="17768" s="26" customFormat="1"/>
    <row r="17769" s="26" customFormat="1"/>
    <row r="17770" s="26" customFormat="1"/>
    <row r="17771" s="26" customFormat="1"/>
    <row r="17772" s="26" customFormat="1"/>
    <row r="17773" s="26" customFormat="1"/>
    <row r="17774" s="26" customFormat="1"/>
    <row r="17775" s="26" customFormat="1"/>
    <row r="17776" s="26" customFormat="1"/>
    <row r="17777" s="26" customFormat="1"/>
    <row r="17778" s="26" customFormat="1"/>
    <row r="17779" s="26" customFormat="1"/>
    <row r="17780" s="26" customFormat="1"/>
    <row r="17781" s="26" customFormat="1"/>
    <row r="17782" s="26" customFormat="1"/>
    <row r="17783" s="26" customFormat="1"/>
    <row r="17784" s="26" customFormat="1"/>
    <row r="17785" s="26" customFormat="1"/>
    <row r="17786" s="26" customFormat="1"/>
    <row r="17787" s="26" customFormat="1"/>
    <row r="17788" s="26" customFormat="1"/>
    <row r="17789" s="26" customFormat="1"/>
    <row r="17790" s="26" customFormat="1"/>
    <row r="17791" s="26" customFormat="1"/>
    <row r="17792" s="26" customFormat="1"/>
    <row r="17793" s="26" customFormat="1"/>
    <row r="17794" s="26" customFormat="1"/>
    <row r="17795" s="26" customFormat="1"/>
    <row r="17796" s="26" customFormat="1"/>
    <row r="17797" s="26" customFormat="1"/>
    <row r="17798" s="26" customFormat="1"/>
    <row r="17799" s="26" customFormat="1"/>
    <row r="17800" s="26" customFormat="1"/>
    <row r="17801" s="26" customFormat="1"/>
    <row r="17802" s="26" customFormat="1"/>
    <row r="17803" s="26" customFormat="1"/>
    <row r="17804" s="26" customFormat="1"/>
    <row r="17805" s="26" customFormat="1"/>
    <row r="17806" s="26" customFormat="1"/>
    <row r="17807" s="26" customFormat="1"/>
    <row r="17808" s="26" customFormat="1"/>
    <row r="17809" s="26" customFormat="1"/>
    <row r="17810" s="26" customFormat="1"/>
    <row r="17811" s="26" customFormat="1"/>
    <row r="17812" s="26" customFormat="1"/>
    <row r="17813" s="26" customFormat="1"/>
    <row r="17814" s="26" customFormat="1"/>
    <row r="17815" s="26" customFormat="1"/>
    <row r="17816" s="26" customFormat="1"/>
    <row r="17817" s="26" customFormat="1"/>
    <row r="17818" s="26" customFormat="1"/>
    <row r="17819" s="26" customFormat="1"/>
    <row r="17820" s="26" customFormat="1"/>
    <row r="17821" s="26" customFormat="1"/>
    <row r="17822" s="26" customFormat="1"/>
    <row r="17823" s="26" customFormat="1"/>
    <row r="17824" s="26" customFormat="1"/>
    <row r="17825" s="26" customFormat="1"/>
    <row r="17826" s="26" customFormat="1"/>
    <row r="17827" s="26" customFormat="1"/>
    <row r="17828" s="26" customFormat="1"/>
    <row r="17829" s="26" customFormat="1"/>
    <row r="17830" s="26" customFormat="1"/>
    <row r="17831" s="26" customFormat="1"/>
    <row r="17832" s="26" customFormat="1"/>
    <row r="17833" s="26" customFormat="1"/>
    <row r="17834" s="26" customFormat="1"/>
    <row r="17835" s="26" customFormat="1"/>
    <row r="17836" s="26" customFormat="1"/>
    <row r="17837" s="26" customFormat="1"/>
    <row r="17838" s="26" customFormat="1"/>
    <row r="17839" s="26" customFormat="1"/>
    <row r="17840" s="26" customFormat="1"/>
    <row r="17841" s="26" customFormat="1"/>
    <row r="17842" s="26" customFormat="1"/>
    <row r="17843" s="26" customFormat="1"/>
    <row r="17844" s="26" customFormat="1"/>
    <row r="17845" s="26" customFormat="1"/>
    <row r="17846" s="26" customFormat="1"/>
    <row r="17847" s="26" customFormat="1"/>
    <row r="17848" s="26" customFormat="1"/>
    <row r="17849" s="26" customFormat="1"/>
    <row r="17850" s="26" customFormat="1"/>
    <row r="17851" s="26" customFormat="1"/>
    <row r="17852" s="26" customFormat="1"/>
    <row r="17853" s="26" customFormat="1"/>
    <row r="17854" s="26" customFormat="1"/>
    <row r="17855" s="26" customFormat="1"/>
    <row r="17856" s="26" customFormat="1"/>
    <row r="17857" s="26" customFormat="1"/>
    <row r="17858" s="26" customFormat="1"/>
    <row r="17859" s="26" customFormat="1"/>
    <row r="17860" s="26" customFormat="1"/>
    <row r="17861" s="26" customFormat="1"/>
    <row r="17862" s="26" customFormat="1"/>
    <row r="17863" s="26" customFormat="1"/>
    <row r="17864" s="26" customFormat="1"/>
    <row r="17865" s="26" customFormat="1"/>
    <row r="17866" s="26" customFormat="1"/>
    <row r="17867" s="26" customFormat="1"/>
    <row r="17868" s="26" customFormat="1"/>
    <row r="17869" s="26" customFormat="1"/>
    <row r="17870" s="26" customFormat="1"/>
    <row r="17871" s="26" customFormat="1"/>
    <row r="17872" s="26" customFormat="1"/>
    <row r="17873" s="26" customFormat="1"/>
    <row r="17874" s="26" customFormat="1"/>
    <row r="17875" s="26" customFormat="1"/>
    <row r="17876" s="26" customFormat="1"/>
    <row r="17877" s="26" customFormat="1"/>
    <row r="17878" s="26" customFormat="1"/>
    <row r="17879" s="26" customFormat="1"/>
    <row r="17880" s="26" customFormat="1"/>
    <row r="17881" s="26" customFormat="1"/>
    <row r="17882" s="26" customFormat="1"/>
    <row r="17883" s="26" customFormat="1"/>
    <row r="17884" s="26" customFormat="1"/>
    <row r="17885" s="26" customFormat="1"/>
    <row r="17886" s="26" customFormat="1"/>
    <row r="17887" s="26" customFormat="1"/>
    <row r="17888" s="26" customFormat="1"/>
    <row r="17889" s="26" customFormat="1"/>
    <row r="17890" s="26" customFormat="1"/>
    <row r="17891" s="26" customFormat="1"/>
    <row r="17892" s="26" customFormat="1"/>
    <row r="17893" s="26" customFormat="1"/>
    <row r="17894" s="26" customFormat="1"/>
    <row r="17895" s="26" customFormat="1"/>
    <row r="17896" s="26" customFormat="1"/>
    <row r="17897" s="26" customFormat="1"/>
    <row r="17898" s="26" customFormat="1"/>
    <row r="17899" s="26" customFormat="1"/>
    <row r="17900" s="26" customFormat="1"/>
    <row r="17901" s="26" customFormat="1"/>
    <row r="17902" s="26" customFormat="1"/>
    <row r="17903" s="26" customFormat="1"/>
    <row r="17904" s="26" customFormat="1"/>
    <row r="17905" s="26" customFormat="1"/>
    <row r="17906" s="26" customFormat="1"/>
    <row r="17907" s="26" customFormat="1"/>
    <row r="17908" s="26" customFormat="1"/>
    <row r="17909" s="26" customFormat="1"/>
    <row r="17910" s="26" customFormat="1"/>
    <row r="17911" s="26" customFormat="1"/>
    <row r="17912" s="26" customFormat="1"/>
    <row r="17913" s="26" customFormat="1"/>
    <row r="17914" s="26" customFormat="1"/>
    <row r="17915" s="26" customFormat="1"/>
    <row r="17916" s="26" customFormat="1"/>
    <row r="17917" s="26" customFormat="1"/>
    <row r="17918" s="26" customFormat="1"/>
    <row r="17919" s="26" customFormat="1"/>
    <row r="17920" s="26" customFormat="1"/>
    <row r="17921" s="26" customFormat="1"/>
    <row r="17922" s="26" customFormat="1"/>
    <row r="17923" s="26" customFormat="1"/>
    <row r="17924" s="26" customFormat="1"/>
    <row r="17925" s="26" customFormat="1"/>
    <row r="17926" s="26" customFormat="1"/>
    <row r="17927" s="26" customFormat="1"/>
    <row r="17928" s="26" customFormat="1"/>
    <row r="17929" s="26" customFormat="1"/>
    <row r="17930" s="26" customFormat="1"/>
    <row r="17931" s="26" customFormat="1"/>
    <row r="17932" s="26" customFormat="1"/>
    <row r="17933" s="26" customFormat="1"/>
    <row r="17934" s="26" customFormat="1"/>
    <row r="17935" s="26" customFormat="1"/>
    <row r="17936" s="26" customFormat="1"/>
    <row r="17937" s="26" customFormat="1"/>
    <row r="17938" s="26" customFormat="1"/>
    <row r="17939" s="26" customFormat="1"/>
    <row r="17940" s="26" customFormat="1"/>
    <row r="17941" s="26" customFormat="1"/>
    <row r="17942" s="26" customFormat="1"/>
    <row r="17943" s="26" customFormat="1"/>
    <row r="17944" s="26" customFormat="1"/>
    <row r="17945" s="26" customFormat="1"/>
    <row r="17946" s="26" customFormat="1"/>
    <row r="17947" s="26" customFormat="1"/>
    <row r="17948" s="26" customFormat="1"/>
    <row r="17949" s="26" customFormat="1"/>
    <row r="17950" s="26" customFormat="1"/>
    <row r="17951" s="26" customFormat="1"/>
    <row r="17952" s="26" customFormat="1"/>
    <row r="17953" s="26" customFormat="1"/>
    <row r="17954" s="26" customFormat="1"/>
    <row r="17955" s="26" customFormat="1"/>
    <row r="17956" s="26" customFormat="1"/>
    <row r="17957" s="26" customFormat="1"/>
    <row r="17958" s="26" customFormat="1"/>
    <row r="17959" s="26" customFormat="1"/>
    <row r="17960" s="26" customFormat="1"/>
    <row r="17961" s="26" customFormat="1"/>
    <row r="17962" s="26" customFormat="1"/>
    <row r="17963" s="26" customFormat="1"/>
    <row r="17964" s="26" customFormat="1"/>
    <row r="17965" s="26" customFormat="1"/>
    <row r="17966" s="26" customFormat="1"/>
    <row r="17967" s="26" customFormat="1"/>
    <row r="17968" s="26" customFormat="1"/>
    <row r="17969" s="26" customFormat="1"/>
    <row r="17970" s="26" customFormat="1"/>
    <row r="17971" s="26" customFormat="1"/>
    <row r="17972" s="26" customFormat="1"/>
    <row r="17973" s="26" customFormat="1"/>
    <row r="17974" s="26" customFormat="1"/>
    <row r="17975" s="26" customFormat="1"/>
    <row r="17976" s="26" customFormat="1"/>
    <row r="17977" s="26" customFormat="1"/>
    <row r="17978" s="26" customFormat="1"/>
    <row r="17979" s="26" customFormat="1"/>
    <row r="17980" s="26" customFormat="1"/>
    <row r="17981" s="26" customFormat="1"/>
    <row r="17982" s="26" customFormat="1"/>
    <row r="17983" s="26" customFormat="1"/>
    <row r="17984" s="26" customFormat="1"/>
    <row r="17985" s="26" customFormat="1"/>
    <row r="17986" s="26" customFormat="1"/>
    <row r="17987" s="26" customFormat="1"/>
    <row r="17988" s="26" customFormat="1"/>
    <row r="17989" s="26" customFormat="1"/>
    <row r="17990" s="26" customFormat="1"/>
    <row r="17991" s="26" customFormat="1"/>
    <row r="17992" s="26" customFormat="1"/>
    <row r="17993" s="26" customFormat="1"/>
    <row r="17994" s="26" customFormat="1"/>
    <row r="17995" s="26" customFormat="1"/>
    <row r="17996" s="26" customFormat="1"/>
    <row r="17997" s="26" customFormat="1"/>
    <row r="17998" s="26" customFormat="1"/>
    <row r="17999" s="26" customFormat="1"/>
    <row r="18000" s="26" customFormat="1"/>
    <row r="18001" s="26" customFormat="1"/>
    <row r="18002" s="26" customFormat="1"/>
    <row r="18003" s="26" customFormat="1"/>
    <row r="18004" s="26" customFormat="1"/>
    <row r="18005" s="26" customFormat="1"/>
    <row r="18006" s="26" customFormat="1"/>
    <row r="18007" s="26" customFormat="1"/>
    <row r="18008" s="26" customFormat="1"/>
    <row r="18009" s="26" customFormat="1"/>
    <row r="18010" s="26" customFormat="1"/>
    <row r="18011" s="26" customFormat="1"/>
    <row r="18012" s="26" customFormat="1"/>
    <row r="18013" s="26" customFormat="1"/>
    <row r="18014" s="26" customFormat="1"/>
    <row r="18015" s="26" customFormat="1"/>
    <row r="18016" s="26" customFormat="1"/>
    <row r="18017" s="26" customFormat="1"/>
    <row r="18018" s="26" customFormat="1"/>
    <row r="18019" s="26" customFormat="1"/>
    <row r="18020" s="26" customFormat="1"/>
    <row r="18021" s="26" customFormat="1"/>
    <row r="18022" s="26" customFormat="1"/>
    <row r="18023" s="26" customFormat="1"/>
    <row r="18024" s="26" customFormat="1"/>
    <row r="18025" s="26" customFormat="1"/>
    <row r="18026" s="26" customFormat="1"/>
    <row r="18027" s="26" customFormat="1"/>
    <row r="18028" s="26" customFormat="1"/>
    <row r="18029" s="26" customFormat="1"/>
    <row r="18030" s="26" customFormat="1"/>
    <row r="18031" s="26" customFormat="1"/>
    <row r="18032" s="26" customFormat="1"/>
    <row r="18033" s="26" customFormat="1"/>
    <row r="18034" s="26" customFormat="1"/>
    <row r="18035" s="26" customFormat="1"/>
    <row r="18036" s="26" customFormat="1"/>
    <row r="18037" s="26" customFormat="1"/>
    <row r="18038" s="26" customFormat="1"/>
    <row r="18039" s="26" customFormat="1"/>
    <row r="18040" s="26" customFormat="1"/>
    <row r="18041" s="26" customFormat="1"/>
    <row r="18042" s="26" customFormat="1"/>
    <row r="18043" s="26" customFormat="1"/>
    <row r="18044" s="26" customFormat="1"/>
    <row r="18045" s="26" customFormat="1"/>
    <row r="18046" s="26" customFormat="1"/>
    <row r="18047" s="26" customFormat="1"/>
    <row r="18048" s="26" customFormat="1"/>
    <row r="18049" s="26" customFormat="1"/>
    <row r="18050" s="26" customFormat="1"/>
    <row r="18051" s="26" customFormat="1"/>
    <row r="18052" s="26" customFormat="1"/>
    <row r="18053" s="26" customFormat="1"/>
    <row r="18054" s="26" customFormat="1"/>
    <row r="18055" s="26" customFormat="1"/>
    <row r="18056" s="26" customFormat="1"/>
    <row r="18057" s="26" customFormat="1"/>
    <row r="18058" s="26" customFormat="1"/>
    <row r="18059" s="26" customFormat="1"/>
    <row r="18060" s="26" customFormat="1"/>
    <row r="18061" s="26" customFormat="1"/>
    <row r="18062" s="26" customFormat="1"/>
    <row r="18063" s="26" customFormat="1"/>
    <row r="18064" s="26" customFormat="1"/>
    <row r="18065" s="26" customFormat="1"/>
    <row r="18066" s="26" customFormat="1"/>
    <row r="18067" s="26" customFormat="1"/>
    <row r="18068" s="26" customFormat="1"/>
    <row r="18069" s="26" customFormat="1"/>
    <row r="18070" s="26" customFormat="1"/>
    <row r="18071" s="26" customFormat="1"/>
    <row r="18072" s="26" customFormat="1"/>
    <row r="18073" s="26" customFormat="1"/>
    <row r="18074" s="26" customFormat="1"/>
    <row r="18075" s="26" customFormat="1"/>
    <row r="18076" s="26" customFormat="1"/>
    <row r="18077" s="26" customFormat="1"/>
    <row r="18078" s="26" customFormat="1"/>
    <row r="18079" s="26" customFormat="1"/>
    <row r="18080" s="26" customFormat="1"/>
    <row r="18081" s="26" customFormat="1"/>
    <row r="18082" s="26" customFormat="1"/>
    <row r="18083" s="26" customFormat="1"/>
    <row r="18084" s="26" customFormat="1"/>
    <row r="18085" s="26" customFormat="1"/>
    <row r="18086" s="26" customFormat="1"/>
    <row r="18087" s="26" customFormat="1"/>
    <row r="18088" s="26" customFormat="1"/>
    <row r="18089" s="26" customFormat="1"/>
    <row r="18090" s="26" customFormat="1"/>
    <row r="18091" s="26" customFormat="1"/>
    <row r="18092" s="26" customFormat="1"/>
    <row r="18093" s="26" customFormat="1"/>
    <row r="18094" s="26" customFormat="1"/>
    <row r="18095" s="26" customFormat="1"/>
    <row r="18096" s="26" customFormat="1"/>
    <row r="18097" s="26" customFormat="1"/>
    <row r="18098" s="26" customFormat="1"/>
    <row r="18099" s="26" customFormat="1"/>
    <row r="18100" s="26" customFormat="1"/>
    <row r="18101" s="26" customFormat="1"/>
    <row r="18102" s="26" customFormat="1"/>
    <row r="18103" s="26" customFormat="1"/>
    <row r="18104" s="26" customFormat="1"/>
    <row r="18105" s="26" customFormat="1"/>
    <row r="18106" s="26" customFormat="1"/>
    <row r="18107" s="26" customFormat="1"/>
    <row r="18108" s="26" customFormat="1"/>
    <row r="18109" s="26" customFormat="1"/>
    <row r="18110" s="26" customFormat="1"/>
    <row r="18111" s="26" customFormat="1"/>
    <row r="18112" s="26" customFormat="1"/>
    <row r="18113" s="26" customFormat="1"/>
    <row r="18114" s="26" customFormat="1"/>
    <row r="18115" s="26" customFormat="1"/>
    <row r="18116" s="26" customFormat="1"/>
    <row r="18117" s="26" customFormat="1"/>
    <row r="18118" s="26" customFormat="1"/>
    <row r="18119" s="26" customFormat="1"/>
    <row r="18120" s="26" customFormat="1"/>
    <row r="18121" s="26" customFormat="1"/>
    <row r="18122" s="26" customFormat="1"/>
    <row r="18123" s="26" customFormat="1"/>
    <row r="18124" s="26" customFormat="1"/>
    <row r="18125" s="26" customFormat="1"/>
    <row r="18126" s="26" customFormat="1"/>
    <row r="18127" s="26" customFormat="1"/>
    <row r="18128" s="26" customFormat="1"/>
    <row r="18129" s="26" customFormat="1"/>
    <row r="18130" s="26" customFormat="1"/>
    <row r="18131" s="26" customFormat="1"/>
    <row r="18132" s="26" customFormat="1"/>
    <row r="18133" s="26" customFormat="1"/>
    <row r="18134" s="26" customFormat="1"/>
    <row r="18135" s="26" customFormat="1"/>
    <row r="18136" s="26" customFormat="1"/>
    <row r="18137" s="26" customFormat="1"/>
    <row r="18138" s="26" customFormat="1"/>
    <row r="18139" s="26" customFormat="1"/>
    <row r="18140" s="26" customFormat="1"/>
    <row r="18141" s="26" customFormat="1"/>
    <row r="18142" s="26" customFormat="1"/>
    <row r="18143" s="26" customFormat="1"/>
    <row r="18144" s="26" customFormat="1"/>
    <row r="18145" s="26" customFormat="1"/>
    <row r="18146" s="26" customFormat="1"/>
    <row r="18147" s="26" customFormat="1"/>
    <row r="18148" s="26" customFormat="1"/>
    <row r="18149" s="26" customFormat="1"/>
    <row r="18150" s="26" customFormat="1"/>
    <row r="18151" s="26" customFormat="1"/>
    <row r="18152" s="26" customFormat="1"/>
    <row r="18153" s="26" customFormat="1"/>
    <row r="18154" s="26" customFormat="1"/>
    <row r="18155" s="26" customFormat="1"/>
    <row r="18156" s="26" customFormat="1"/>
    <row r="18157" s="26" customFormat="1"/>
    <row r="18158" s="26" customFormat="1"/>
    <row r="18159" s="26" customFormat="1"/>
    <row r="18160" s="26" customFormat="1"/>
    <row r="18161" s="26" customFormat="1"/>
    <row r="18162" s="26" customFormat="1"/>
    <row r="18163" s="26" customFormat="1"/>
    <row r="18164" s="26" customFormat="1"/>
    <row r="18165" s="26" customFormat="1"/>
    <row r="18166" s="26" customFormat="1"/>
    <row r="18167" s="26" customFormat="1"/>
    <row r="18168" s="26" customFormat="1"/>
    <row r="18169" s="26" customFormat="1"/>
    <row r="18170" s="26" customFormat="1"/>
    <row r="18171" s="26" customFormat="1"/>
    <row r="18172" s="26" customFormat="1"/>
    <row r="18173" s="26" customFormat="1"/>
    <row r="18174" s="26" customFormat="1"/>
    <row r="18175" s="26" customFormat="1"/>
    <row r="18176" s="26" customFormat="1"/>
    <row r="18177" s="26" customFormat="1"/>
    <row r="18178" s="26" customFormat="1"/>
    <row r="18179" s="26" customFormat="1"/>
    <row r="18180" s="26" customFormat="1"/>
    <row r="18181" s="26" customFormat="1"/>
    <row r="18182" s="26" customFormat="1"/>
    <row r="18183" s="26" customFormat="1"/>
    <row r="18184" s="26" customFormat="1"/>
    <row r="18185" s="26" customFormat="1"/>
    <row r="18186" s="26" customFormat="1"/>
    <row r="18187" s="26" customFormat="1"/>
    <row r="18188" s="26" customFormat="1"/>
    <row r="18189" s="26" customFormat="1"/>
    <row r="18190" s="26" customFormat="1"/>
    <row r="18191" s="26" customFormat="1"/>
    <row r="18192" s="26" customFormat="1"/>
    <row r="18193" s="26" customFormat="1"/>
    <row r="18194" s="26" customFormat="1"/>
    <row r="18195" s="26" customFormat="1"/>
    <row r="18196" s="26" customFormat="1"/>
    <row r="18197" s="26" customFormat="1"/>
    <row r="18198" s="26" customFormat="1"/>
    <row r="18199" s="26" customFormat="1"/>
    <row r="18200" s="26" customFormat="1"/>
    <row r="18201" s="26" customFormat="1"/>
    <row r="18202" s="26" customFormat="1"/>
    <row r="18203" s="26" customFormat="1"/>
    <row r="18204" s="26" customFormat="1"/>
    <row r="18205" s="26" customFormat="1"/>
    <row r="18206" s="26" customFormat="1"/>
    <row r="18207" s="26" customFormat="1"/>
    <row r="18208" s="26" customFormat="1"/>
    <row r="18209" s="26" customFormat="1"/>
    <row r="18210" s="26" customFormat="1"/>
    <row r="18211" s="26" customFormat="1"/>
    <row r="18212" s="26" customFormat="1"/>
    <row r="18213" s="26" customFormat="1"/>
    <row r="18214" s="26" customFormat="1"/>
    <row r="18215" s="26" customFormat="1"/>
    <row r="18216" s="26" customFormat="1"/>
    <row r="18217" s="26" customFormat="1"/>
    <row r="18218" s="26" customFormat="1"/>
    <row r="18219" s="26" customFormat="1"/>
    <row r="18220" s="26" customFormat="1"/>
    <row r="18221" s="26" customFormat="1"/>
    <row r="18222" s="26" customFormat="1"/>
    <row r="18223" s="26" customFormat="1"/>
    <row r="18224" s="26" customFormat="1"/>
    <row r="18225" s="26" customFormat="1"/>
    <row r="18226" s="26" customFormat="1"/>
    <row r="18227" s="26" customFormat="1"/>
    <row r="18228" s="26" customFormat="1"/>
    <row r="18229" s="26" customFormat="1"/>
    <row r="18230" s="26" customFormat="1"/>
    <row r="18231" s="26" customFormat="1"/>
    <row r="18232" s="26" customFormat="1"/>
    <row r="18233" s="26" customFormat="1"/>
    <row r="18234" s="26" customFormat="1"/>
    <row r="18235" s="26" customFormat="1"/>
    <row r="18236" s="26" customFormat="1"/>
    <row r="18237" s="26" customFormat="1"/>
    <row r="18238" s="26" customFormat="1"/>
    <row r="18239" s="26" customFormat="1"/>
    <row r="18240" s="26" customFormat="1"/>
    <row r="18241" s="26" customFormat="1"/>
    <row r="18242" s="26" customFormat="1"/>
    <row r="18243" s="26" customFormat="1"/>
    <row r="18244" s="26" customFormat="1"/>
    <row r="18245" s="26" customFormat="1"/>
    <row r="18246" s="26" customFormat="1"/>
    <row r="18247" s="26" customFormat="1"/>
    <row r="18248" s="26" customFormat="1"/>
    <row r="18249" s="26" customFormat="1"/>
    <row r="18250" s="26" customFormat="1"/>
    <row r="18251" s="26" customFormat="1"/>
    <row r="18252" s="26" customFormat="1"/>
    <row r="18253" s="26" customFormat="1"/>
    <row r="18254" s="26" customFormat="1"/>
    <row r="18255" s="26" customFormat="1"/>
    <row r="18256" s="26" customFormat="1"/>
    <row r="18257" s="26" customFormat="1"/>
    <row r="18258" s="26" customFormat="1"/>
    <row r="18259" s="26" customFormat="1"/>
    <row r="18260" s="26" customFormat="1"/>
    <row r="18261" s="26" customFormat="1"/>
    <row r="18262" s="26" customFormat="1"/>
    <row r="18263" s="26" customFormat="1"/>
    <row r="18264" s="26" customFormat="1"/>
    <row r="18265" s="26" customFormat="1"/>
    <row r="18266" s="26" customFormat="1"/>
    <row r="18267" s="26" customFormat="1"/>
    <row r="18268" s="26" customFormat="1"/>
    <row r="18269" s="26" customFormat="1"/>
    <row r="18270" s="26" customFormat="1"/>
    <row r="18271" s="26" customFormat="1"/>
    <row r="18272" s="26" customFormat="1"/>
    <row r="18273" s="26" customFormat="1"/>
    <row r="18274" s="26" customFormat="1"/>
    <row r="18275" s="26" customFormat="1"/>
    <row r="18276" s="26" customFormat="1"/>
    <row r="18277" s="26" customFormat="1"/>
    <row r="18278" s="26" customFormat="1"/>
    <row r="18279" s="26" customFormat="1"/>
    <row r="18280" s="26" customFormat="1"/>
    <row r="18281" s="26" customFormat="1"/>
    <row r="18282" s="26" customFormat="1"/>
    <row r="18283" s="26" customFormat="1"/>
    <row r="18284" s="26" customFormat="1"/>
    <row r="18285" s="26" customFormat="1"/>
    <row r="18286" s="26" customFormat="1"/>
    <row r="18287" s="26" customFormat="1"/>
    <row r="18288" s="26" customFormat="1"/>
    <row r="18289" s="26" customFormat="1"/>
    <row r="18290" s="26" customFormat="1"/>
    <row r="18291" s="26" customFormat="1"/>
    <row r="18292" s="26" customFormat="1"/>
    <row r="18293" s="26" customFormat="1"/>
    <row r="18294" s="26" customFormat="1"/>
    <row r="18295" s="26" customFormat="1"/>
    <row r="18296" s="26" customFormat="1"/>
    <row r="18297" s="26" customFormat="1"/>
    <row r="18298" s="26" customFormat="1"/>
    <row r="18299" s="26" customFormat="1"/>
    <row r="18300" s="26" customFormat="1"/>
    <row r="18301" s="26" customFormat="1"/>
    <row r="18302" s="26" customFormat="1"/>
    <row r="18303" s="26" customFormat="1"/>
    <row r="18304" s="26" customFormat="1"/>
    <row r="18305" s="26" customFormat="1"/>
    <row r="18306" s="26" customFormat="1"/>
    <row r="18307" s="26" customFormat="1"/>
    <row r="18308" s="26" customFormat="1"/>
    <row r="18309" s="26" customFormat="1"/>
    <row r="18310" s="26" customFormat="1"/>
    <row r="18311" s="26" customFormat="1"/>
    <row r="18312" s="26" customFormat="1"/>
    <row r="18313" s="26" customFormat="1"/>
    <row r="18314" s="26" customFormat="1"/>
    <row r="18315" s="26" customFormat="1"/>
    <row r="18316" s="26" customFormat="1"/>
    <row r="18317" s="26" customFormat="1"/>
    <row r="18318" s="26" customFormat="1"/>
    <row r="18319" s="26" customFormat="1"/>
    <row r="18320" s="26" customFormat="1"/>
    <row r="18321" s="26" customFormat="1"/>
    <row r="18322" s="26" customFormat="1"/>
    <row r="18323" s="26" customFormat="1"/>
    <row r="18324" s="26" customFormat="1"/>
    <row r="18325" s="26" customFormat="1"/>
    <row r="18326" s="26" customFormat="1"/>
    <row r="18327" s="26" customFormat="1"/>
    <row r="18328" s="26" customFormat="1"/>
    <row r="18329" s="26" customFormat="1"/>
    <row r="18330" s="26" customFormat="1"/>
    <row r="18331" s="26" customFormat="1"/>
    <row r="18332" s="26" customFormat="1"/>
    <row r="18333" s="26" customFormat="1"/>
    <row r="18334" s="26" customFormat="1"/>
    <row r="18335" s="26" customFormat="1"/>
    <row r="18336" s="26" customFormat="1"/>
    <row r="18337" s="26" customFormat="1"/>
    <row r="18338" s="26" customFormat="1"/>
    <row r="18339" s="26" customFormat="1"/>
    <row r="18340" s="26" customFormat="1"/>
    <row r="18341" s="26" customFormat="1"/>
    <row r="18342" s="26" customFormat="1"/>
    <row r="18343" s="26" customFormat="1"/>
    <row r="18344" s="26" customFormat="1"/>
    <row r="18345" s="26" customFormat="1"/>
    <row r="18346" s="26" customFormat="1"/>
    <row r="18347" s="26" customFormat="1"/>
    <row r="18348" s="26" customFormat="1"/>
    <row r="18349" s="26" customFormat="1"/>
    <row r="18350" s="26" customFormat="1"/>
    <row r="18351" s="26" customFormat="1"/>
    <row r="18352" s="26" customFormat="1"/>
    <row r="18353" s="26" customFormat="1"/>
    <row r="18354" s="26" customFormat="1"/>
    <row r="18355" s="26" customFormat="1"/>
    <row r="18356" s="26" customFormat="1"/>
    <row r="18357" s="26" customFormat="1"/>
    <row r="18358" s="26" customFormat="1"/>
    <row r="18359" s="26" customFormat="1"/>
    <row r="18360" s="26" customFormat="1"/>
    <row r="18361" s="26" customFormat="1"/>
    <row r="18362" s="26" customFormat="1"/>
    <row r="18363" s="26" customFormat="1"/>
    <row r="18364" s="26" customFormat="1"/>
    <row r="18365" s="26" customFormat="1"/>
    <row r="18366" s="26" customFormat="1"/>
    <row r="18367" s="26" customFormat="1"/>
    <row r="18368" s="26" customFormat="1"/>
    <row r="18369" s="26" customFormat="1"/>
    <row r="18370" s="26" customFormat="1"/>
    <row r="18371" s="26" customFormat="1"/>
    <row r="18372" s="26" customFormat="1"/>
    <row r="18373" s="26" customFormat="1"/>
    <row r="18374" s="26" customFormat="1"/>
    <row r="18375" s="26" customFormat="1"/>
    <row r="18376" s="26" customFormat="1"/>
    <row r="18377" s="26" customFormat="1"/>
    <row r="18378" s="26" customFormat="1"/>
    <row r="18379" s="26" customFormat="1"/>
    <row r="18380" s="26" customFormat="1"/>
    <row r="18381" s="26" customFormat="1"/>
    <row r="18382" s="26" customFormat="1"/>
    <row r="18383" s="26" customFormat="1"/>
    <row r="18384" s="26" customFormat="1"/>
    <row r="18385" s="26" customFormat="1"/>
    <row r="18386" s="26" customFormat="1"/>
    <row r="18387" s="26" customFormat="1"/>
    <row r="18388" s="26" customFormat="1"/>
    <row r="18389" s="26" customFormat="1"/>
    <row r="18390" s="26" customFormat="1"/>
    <row r="18391" s="26" customFormat="1"/>
    <row r="18392" s="26" customFormat="1"/>
    <row r="18393" s="26" customFormat="1"/>
    <row r="18394" s="26" customFormat="1"/>
    <row r="18395" s="26" customFormat="1"/>
    <row r="18396" s="26" customFormat="1"/>
    <row r="18397" s="26" customFormat="1"/>
    <row r="18398" s="26" customFormat="1"/>
    <row r="18399" s="26" customFormat="1"/>
    <row r="18400" s="26" customFormat="1"/>
    <row r="18401" s="26" customFormat="1"/>
    <row r="18402" s="26" customFormat="1"/>
    <row r="18403" s="26" customFormat="1"/>
    <row r="18404" s="26" customFormat="1"/>
    <row r="18405" s="26" customFormat="1"/>
    <row r="18406" s="26" customFormat="1"/>
    <row r="18407" s="26" customFormat="1"/>
    <row r="18408" s="26" customFormat="1"/>
    <row r="18409" s="26" customFormat="1"/>
    <row r="18410" s="26" customFormat="1"/>
    <row r="18411" s="26" customFormat="1"/>
    <row r="18412" s="26" customFormat="1"/>
    <row r="18413" s="26" customFormat="1"/>
    <row r="18414" s="26" customFormat="1"/>
    <row r="18415" s="26" customFormat="1"/>
    <row r="18416" s="26" customFormat="1"/>
    <row r="18417" s="26" customFormat="1"/>
    <row r="18418" s="26" customFormat="1"/>
    <row r="18419" s="26" customFormat="1"/>
    <row r="18420" s="26" customFormat="1"/>
    <row r="18421" s="26" customFormat="1"/>
    <row r="18422" s="26" customFormat="1"/>
    <row r="18423" s="26" customFormat="1"/>
    <row r="18424" s="26" customFormat="1"/>
    <row r="18425" s="26" customFormat="1"/>
    <row r="18426" s="26" customFormat="1"/>
    <row r="18427" s="26" customFormat="1"/>
    <row r="18428" s="26" customFormat="1"/>
    <row r="18429" s="26" customFormat="1"/>
    <row r="18430" s="26" customFormat="1"/>
    <row r="18431" s="26" customFormat="1"/>
    <row r="18432" s="26" customFormat="1"/>
    <row r="18433" s="26" customFormat="1"/>
    <row r="18434" s="26" customFormat="1"/>
    <row r="18435" s="26" customFormat="1"/>
    <row r="18436" s="26" customFormat="1"/>
    <row r="18437" s="26" customFormat="1"/>
    <row r="18438" s="26" customFormat="1"/>
    <row r="18439" s="26" customFormat="1"/>
    <row r="18440" s="26" customFormat="1"/>
    <row r="18441" s="26" customFormat="1"/>
    <row r="18442" s="26" customFormat="1"/>
    <row r="18443" s="26" customFormat="1"/>
    <row r="18444" s="26" customFormat="1"/>
    <row r="18445" s="26" customFormat="1"/>
    <row r="18446" s="26" customFormat="1"/>
    <row r="18447" s="26" customFormat="1"/>
    <row r="18448" s="26" customFormat="1"/>
    <row r="18449" s="26" customFormat="1"/>
    <row r="18450" s="26" customFormat="1"/>
    <row r="18451" s="26" customFormat="1"/>
    <row r="18452" s="26" customFormat="1"/>
    <row r="18453" s="26" customFormat="1"/>
    <row r="18454" s="26" customFormat="1"/>
    <row r="18455" s="26" customFormat="1"/>
    <row r="18456" s="26" customFormat="1"/>
    <row r="18457" s="26" customFormat="1"/>
    <row r="18458" s="26" customFormat="1"/>
    <row r="18459" s="26" customFormat="1"/>
    <row r="18460" s="26" customFormat="1"/>
    <row r="18461" s="26" customFormat="1"/>
    <row r="18462" s="26" customFormat="1"/>
    <row r="18463" s="26" customFormat="1"/>
    <row r="18464" s="26" customFormat="1"/>
    <row r="18465" s="26" customFormat="1"/>
    <row r="18466" s="26" customFormat="1"/>
    <row r="18467" s="26" customFormat="1"/>
    <row r="18468" s="26" customFormat="1"/>
    <row r="18469" s="26" customFormat="1"/>
    <row r="18470" s="26" customFormat="1"/>
    <row r="18471" s="26" customFormat="1"/>
    <row r="18472" s="26" customFormat="1"/>
    <row r="18473" s="26" customFormat="1"/>
    <row r="18474" s="26" customFormat="1"/>
    <row r="18475" s="26" customFormat="1"/>
    <row r="18476" s="26" customFormat="1"/>
    <row r="18477" s="26" customFormat="1"/>
    <row r="18478" s="26" customFormat="1"/>
    <row r="18479" s="26" customFormat="1"/>
    <row r="18480" s="26" customFormat="1"/>
    <row r="18481" s="26" customFormat="1"/>
    <row r="18482" s="26" customFormat="1"/>
    <row r="18483" s="26" customFormat="1"/>
    <row r="18484" s="26" customFormat="1"/>
    <row r="18485" s="26" customFormat="1"/>
    <row r="18486" s="26" customFormat="1"/>
    <row r="18487" s="26" customFormat="1"/>
    <row r="18488" s="26" customFormat="1"/>
    <row r="18489" s="26" customFormat="1"/>
    <row r="18490" s="26" customFormat="1"/>
    <row r="18491" s="26" customFormat="1"/>
    <row r="18492" s="26" customFormat="1"/>
    <row r="18493" s="26" customFormat="1"/>
    <row r="18494" s="26" customFormat="1"/>
    <row r="18495" s="26" customFormat="1"/>
    <row r="18496" s="26" customFormat="1"/>
    <row r="18497" s="26" customFormat="1"/>
    <row r="18498" s="26" customFormat="1"/>
    <row r="18499" s="26" customFormat="1"/>
    <row r="18500" s="26" customFormat="1"/>
    <row r="18501" s="26" customFormat="1"/>
    <row r="18502" s="26" customFormat="1"/>
    <row r="18503" s="26" customFormat="1"/>
    <row r="18504" s="26" customFormat="1"/>
    <row r="18505" s="26" customFormat="1"/>
    <row r="18506" s="26" customFormat="1"/>
    <row r="18507" s="26" customFormat="1"/>
    <row r="18508" s="26" customFormat="1"/>
    <row r="18509" s="26" customFormat="1"/>
    <row r="18510" s="26" customFormat="1"/>
    <row r="18511" s="26" customFormat="1"/>
    <row r="18512" s="26" customFormat="1"/>
    <row r="18513" s="26" customFormat="1"/>
    <row r="18514" s="26" customFormat="1"/>
    <row r="18515" s="26" customFormat="1"/>
    <row r="18516" s="26" customFormat="1"/>
    <row r="18517" s="26" customFormat="1"/>
    <row r="18518" s="26" customFormat="1"/>
    <row r="18519" s="26" customFormat="1"/>
    <row r="18520" s="26" customFormat="1"/>
    <row r="18521" s="26" customFormat="1"/>
    <row r="18522" s="26" customFormat="1"/>
    <row r="18523" s="26" customFormat="1"/>
    <row r="18524" s="26" customFormat="1"/>
    <row r="18525" s="26" customFormat="1"/>
    <row r="18526" s="26" customFormat="1"/>
    <row r="18527" s="26" customFormat="1"/>
    <row r="18528" s="26" customFormat="1"/>
    <row r="18529" s="26" customFormat="1"/>
    <row r="18530" s="26" customFormat="1"/>
    <row r="18531" s="26" customFormat="1"/>
    <row r="18532" s="26" customFormat="1"/>
    <row r="18533" s="26" customFormat="1"/>
    <row r="18534" s="26" customFormat="1"/>
    <row r="18535" s="26" customFormat="1"/>
    <row r="18536" s="26" customFormat="1"/>
    <row r="18537" s="26" customFormat="1"/>
    <row r="18538" s="26" customFormat="1"/>
    <row r="18539" s="26" customFormat="1"/>
    <row r="18540" s="26" customFormat="1"/>
    <row r="18541" s="26" customFormat="1"/>
    <row r="18542" s="26" customFormat="1"/>
    <row r="18543" s="26" customFormat="1"/>
    <row r="18544" s="26" customFormat="1"/>
    <row r="18545" s="26" customFormat="1"/>
    <row r="18546" s="26" customFormat="1"/>
    <row r="18547" s="26" customFormat="1"/>
    <row r="18548" s="26" customFormat="1"/>
    <row r="18549" s="26" customFormat="1"/>
    <row r="18550" s="26" customFormat="1"/>
    <row r="18551" s="26" customFormat="1"/>
    <row r="18552" s="26" customFormat="1"/>
    <row r="18553" s="26" customFormat="1"/>
    <row r="18554" s="26" customFormat="1"/>
    <row r="18555" s="26" customFormat="1"/>
    <row r="18556" s="26" customFormat="1"/>
    <row r="18557" s="26" customFormat="1"/>
    <row r="18558" s="26" customFormat="1"/>
    <row r="18559" s="26" customFormat="1"/>
    <row r="18560" s="26" customFormat="1"/>
    <row r="18561" s="26" customFormat="1"/>
    <row r="18562" s="26" customFormat="1"/>
    <row r="18563" s="26" customFormat="1"/>
    <row r="18564" s="26" customFormat="1"/>
    <row r="18565" s="26" customFormat="1"/>
    <row r="18566" s="26" customFormat="1"/>
    <row r="18567" s="26" customFormat="1"/>
    <row r="18568" s="26" customFormat="1"/>
    <row r="18569" s="26" customFormat="1"/>
    <row r="18570" s="26" customFormat="1"/>
    <row r="18571" s="26" customFormat="1"/>
    <row r="18572" s="26" customFormat="1"/>
    <row r="18573" s="26" customFormat="1"/>
    <row r="18574" s="26" customFormat="1"/>
    <row r="18575" s="26" customFormat="1"/>
    <row r="18576" s="26" customFormat="1"/>
    <row r="18577" s="26" customFormat="1"/>
    <row r="18578" s="26" customFormat="1"/>
    <row r="18579" s="26" customFormat="1"/>
    <row r="18580" s="26" customFormat="1"/>
    <row r="18581" s="26" customFormat="1"/>
    <row r="18582" s="26" customFormat="1"/>
    <row r="18583" s="26" customFormat="1"/>
    <row r="18584" s="26" customFormat="1"/>
    <row r="18585" s="26" customFormat="1"/>
    <row r="18586" s="26" customFormat="1"/>
    <row r="18587" s="26" customFormat="1"/>
    <row r="18588" s="26" customFormat="1"/>
    <row r="18589" s="26" customFormat="1"/>
    <row r="18590" s="26" customFormat="1"/>
    <row r="18591" s="26" customFormat="1"/>
    <row r="18592" s="26" customFormat="1"/>
    <row r="18593" s="26" customFormat="1"/>
    <row r="18594" s="26" customFormat="1"/>
    <row r="18595" s="26" customFormat="1"/>
    <row r="18596" s="26" customFormat="1"/>
    <row r="18597" s="26" customFormat="1"/>
    <row r="18598" s="26" customFormat="1"/>
    <row r="18599" s="26" customFormat="1"/>
    <row r="18600" s="26" customFormat="1"/>
    <row r="18601" s="26" customFormat="1"/>
    <row r="18602" s="26" customFormat="1"/>
    <row r="18603" s="26" customFormat="1"/>
    <row r="18604" s="26" customFormat="1"/>
    <row r="18605" s="26" customFormat="1"/>
    <row r="18606" s="26" customFormat="1"/>
    <row r="18607" s="26" customFormat="1"/>
    <row r="18608" s="26" customFormat="1"/>
    <row r="18609" s="26" customFormat="1"/>
    <row r="18610" s="26" customFormat="1"/>
    <row r="18611" s="26" customFormat="1"/>
    <row r="18612" s="26" customFormat="1"/>
    <row r="18613" s="26" customFormat="1"/>
    <row r="18614" s="26" customFormat="1"/>
    <row r="18615" s="26" customFormat="1"/>
    <row r="18616" s="26" customFormat="1"/>
    <row r="18617" s="26" customFormat="1"/>
    <row r="18618" s="26" customFormat="1"/>
    <row r="18619" s="26" customFormat="1"/>
    <row r="18620" s="26" customFormat="1"/>
    <row r="18621" s="26" customFormat="1"/>
    <row r="18622" s="26" customFormat="1"/>
    <row r="18623" s="26" customFormat="1"/>
    <row r="18624" s="26" customFormat="1"/>
    <row r="18625" s="26" customFormat="1"/>
    <row r="18626" s="26" customFormat="1"/>
    <row r="18627" s="26" customFormat="1"/>
    <row r="18628" s="26" customFormat="1"/>
    <row r="18629" s="26" customFormat="1"/>
    <row r="18630" s="26" customFormat="1"/>
    <row r="18631" s="26" customFormat="1"/>
    <row r="18632" s="26" customFormat="1"/>
    <row r="18633" s="26" customFormat="1"/>
    <row r="18634" s="26" customFormat="1"/>
    <row r="18635" s="26" customFormat="1"/>
    <row r="18636" s="26" customFormat="1"/>
    <row r="18637" s="26" customFormat="1"/>
    <row r="18638" s="26" customFormat="1"/>
    <row r="18639" s="26" customFormat="1"/>
    <row r="18640" s="26" customFormat="1"/>
    <row r="18641" s="26" customFormat="1"/>
    <row r="18642" s="26" customFormat="1"/>
    <row r="18643" s="26" customFormat="1"/>
    <row r="18644" s="26" customFormat="1"/>
    <row r="18645" s="26" customFormat="1"/>
    <row r="18646" s="26" customFormat="1"/>
    <row r="18647" s="26" customFormat="1"/>
    <row r="18648" s="26" customFormat="1"/>
    <row r="18649" s="26" customFormat="1"/>
    <row r="18650" s="26" customFormat="1"/>
    <row r="18651" s="26" customFormat="1"/>
    <row r="18652" s="26" customFormat="1"/>
    <row r="18653" s="26" customFormat="1"/>
    <row r="18654" s="26" customFormat="1"/>
    <row r="18655" s="26" customFormat="1"/>
    <row r="18656" s="26" customFormat="1"/>
    <row r="18657" s="26" customFormat="1"/>
    <row r="18658" s="26" customFormat="1"/>
    <row r="18659" s="26" customFormat="1"/>
    <row r="18660" s="26" customFormat="1"/>
    <row r="18661" s="26" customFormat="1"/>
    <row r="18662" s="26" customFormat="1"/>
    <row r="18663" s="26" customFormat="1"/>
    <row r="18664" s="26" customFormat="1"/>
    <row r="18665" s="26" customFormat="1"/>
    <row r="18666" s="26" customFormat="1"/>
    <row r="18667" s="26" customFormat="1"/>
    <row r="18668" s="26" customFormat="1"/>
    <row r="18669" s="26" customFormat="1"/>
    <row r="18670" s="26" customFormat="1"/>
    <row r="18671" s="26" customFormat="1"/>
    <row r="18672" s="26" customFormat="1"/>
    <row r="18673" s="26" customFormat="1"/>
    <row r="18674" s="26" customFormat="1"/>
    <row r="18675" s="26" customFormat="1"/>
    <row r="18676" s="26" customFormat="1"/>
    <row r="18677" s="26" customFormat="1"/>
    <row r="18678" s="26" customFormat="1"/>
    <row r="18679" s="26" customFormat="1"/>
    <row r="18680" s="26" customFormat="1"/>
    <row r="18681" s="26" customFormat="1"/>
    <row r="18682" s="26" customFormat="1"/>
    <row r="18683" s="26" customFormat="1"/>
    <row r="18684" s="26" customFormat="1"/>
    <row r="18685" s="26" customFormat="1"/>
    <row r="18686" s="26" customFormat="1"/>
    <row r="18687" s="26" customFormat="1"/>
    <row r="18688" s="26" customFormat="1"/>
    <row r="18689" s="26" customFormat="1"/>
    <row r="18690" s="26" customFormat="1"/>
    <row r="18691" s="26" customFormat="1"/>
    <row r="18692" s="26" customFormat="1"/>
    <row r="18693" s="26" customFormat="1"/>
    <row r="18694" s="26" customFormat="1"/>
    <row r="18695" s="26" customFormat="1"/>
    <row r="18696" s="26" customFormat="1"/>
    <row r="18697" s="26" customFormat="1"/>
    <row r="18698" s="26" customFormat="1"/>
    <row r="18699" s="26" customFormat="1"/>
    <row r="18700" s="26" customFormat="1"/>
    <row r="18701" s="26" customFormat="1"/>
    <row r="18702" s="26" customFormat="1"/>
    <row r="18703" s="26" customFormat="1"/>
    <row r="18704" s="26" customFormat="1"/>
    <row r="18705" s="26" customFormat="1"/>
    <row r="18706" s="26" customFormat="1"/>
    <row r="18707" s="26" customFormat="1"/>
    <row r="18708" s="26" customFormat="1"/>
    <row r="18709" s="26" customFormat="1"/>
    <row r="18710" s="26" customFormat="1"/>
    <row r="18711" s="26" customFormat="1"/>
    <row r="18712" s="26" customFormat="1"/>
    <row r="18713" s="26" customFormat="1"/>
    <row r="18714" s="26" customFormat="1"/>
    <row r="18715" s="26" customFormat="1"/>
    <row r="18716" s="26" customFormat="1"/>
    <row r="18717" s="26" customFormat="1"/>
    <row r="18718" s="26" customFormat="1"/>
    <row r="18719" s="26" customFormat="1"/>
    <row r="18720" s="26" customFormat="1"/>
    <row r="18721" s="26" customFormat="1"/>
    <row r="18722" s="26" customFormat="1"/>
    <row r="18723" s="26" customFormat="1"/>
    <row r="18724" s="26" customFormat="1"/>
    <row r="18725" s="26" customFormat="1"/>
    <row r="18726" s="26" customFormat="1"/>
    <row r="18727" s="26" customFormat="1"/>
    <row r="18728" s="26" customFormat="1"/>
    <row r="18729" s="26" customFormat="1"/>
    <row r="18730" s="26" customFormat="1"/>
    <row r="18731" s="26" customFormat="1"/>
    <row r="18732" s="26" customFormat="1"/>
    <row r="18733" s="26" customFormat="1"/>
    <row r="18734" s="26" customFormat="1"/>
    <row r="18735" s="26" customFormat="1"/>
    <row r="18736" s="26" customFormat="1"/>
    <row r="18737" s="26" customFormat="1"/>
    <row r="18738" s="26" customFormat="1"/>
    <row r="18739" s="26" customFormat="1"/>
    <row r="18740" s="26" customFormat="1"/>
    <row r="18741" s="26" customFormat="1"/>
    <row r="18742" s="26" customFormat="1"/>
    <row r="18743" s="26" customFormat="1"/>
    <row r="18744" s="26" customFormat="1"/>
    <row r="18745" s="26" customFormat="1"/>
    <row r="18746" s="26" customFormat="1"/>
    <row r="18747" s="26" customFormat="1"/>
    <row r="18748" s="26" customFormat="1"/>
    <row r="18749" s="26" customFormat="1"/>
    <row r="18750" s="26" customFormat="1"/>
    <row r="18751" s="26" customFormat="1"/>
    <row r="18752" s="26" customFormat="1"/>
    <row r="18753" s="26" customFormat="1"/>
    <row r="18754" s="26" customFormat="1"/>
    <row r="18755" s="26" customFormat="1"/>
    <row r="18756" s="26" customFormat="1"/>
    <row r="18757" s="26" customFormat="1"/>
    <row r="18758" s="26" customFormat="1"/>
    <row r="18759" s="26" customFormat="1"/>
    <row r="18760" s="26" customFormat="1"/>
    <row r="18761" s="26" customFormat="1"/>
    <row r="18762" s="26" customFormat="1"/>
    <row r="18763" s="26" customFormat="1"/>
    <row r="18764" s="26" customFormat="1"/>
    <row r="18765" s="26" customFormat="1"/>
    <row r="18766" s="26" customFormat="1"/>
    <row r="18767" s="26" customFormat="1"/>
    <row r="18768" s="26" customFormat="1"/>
    <row r="18769" s="26" customFormat="1"/>
    <row r="18770" s="26" customFormat="1"/>
    <row r="18771" s="26" customFormat="1"/>
    <row r="18772" s="26" customFormat="1"/>
    <row r="18773" s="26" customFormat="1"/>
    <row r="18774" s="26" customFormat="1"/>
    <row r="18775" s="26" customFormat="1"/>
    <row r="18776" s="26" customFormat="1"/>
    <row r="18777" s="26" customFormat="1"/>
    <row r="18778" s="26" customFormat="1"/>
    <row r="18779" s="26" customFormat="1"/>
    <row r="18780" s="26" customFormat="1"/>
    <row r="18781" s="26" customFormat="1"/>
    <row r="18782" s="26" customFormat="1"/>
    <row r="18783" s="26" customFormat="1"/>
    <row r="18784" s="26" customFormat="1"/>
    <row r="18785" s="26" customFormat="1"/>
    <row r="18786" s="26" customFormat="1"/>
    <row r="18787" s="26" customFormat="1"/>
    <row r="18788" s="26" customFormat="1"/>
    <row r="18789" s="26" customFormat="1"/>
    <row r="18790" s="26" customFormat="1"/>
    <row r="18791" s="26" customFormat="1"/>
    <row r="18792" s="26" customFormat="1"/>
    <row r="18793" s="26" customFormat="1"/>
    <row r="18794" s="26" customFormat="1"/>
    <row r="18795" s="26" customFormat="1"/>
    <row r="18796" s="26" customFormat="1"/>
    <row r="18797" s="26" customFormat="1"/>
    <row r="18798" s="26" customFormat="1"/>
    <row r="18799" s="26" customFormat="1"/>
    <row r="18800" s="26" customFormat="1"/>
    <row r="18801" s="26" customFormat="1"/>
    <row r="18802" s="26" customFormat="1"/>
    <row r="18803" s="26" customFormat="1"/>
    <row r="18804" s="26" customFormat="1"/>
    <row r="18805" s="26" customFormat="1"/>
    <row r="18806" s="26" customFormat="1"/>
    <row r="18807" s="26" customFormat="1"/>
    <row r="18808" s="26" customFormat="1"/>
    <row r="18809" s="26" customFormat="1"/>
    <row r="18810" s="26" customFormat="1"/>
    <row r="18811" s="26" customFormat="1"/>
    <row r="18812" s="26" customFormat="1"/>
    <row r="18813" s="26" customFormat="1"/>
    <row r="18814" s="26" customFormat="1"/>
    <row r="18815" s="26" customFormat="1"/>
    <row r="18816" s="26" customFormat="1"/>
    <row r="18817" s="26" customFormat="1"/>
    <row r="18818" s="26" customFormat="1"/>
    <row r="18819" s="26" customFormat="1"/>
    <row r="18820" s="26" customFormat="1"/>
    <row r="18821" s="26" customFormat="1"/>
    <row r="18822" s="26" customFormat="1"/>
    <row r="18823" s="26" customFormat="1"/>
    <row r="18824" s="26" customFormat="1"/>
    <row r="18825" s="26" customFormat="1"/>
    <row r="18826" s="26" customFormat="1"/>
    <row r="18827" s="26" customFormat="1"/>
    <row r="18828" s="26" customFormat="1"/>
    <row r="18829" s="26" customFormat="1"/>
    <row r="18830" s="26" customFormat="1"/>
    <row r="18831" s="26" customFormat="1"/>
    <row r="18832" s="26" customFormat="1"/>
    <row r="18833" s="26" customFormat="1"/>
    <row r="18834" s="26" customFormat="1"/>
    <row r="18835" s="26" customFormat="1"/>
    <row r="18836" s="26" customFormat="1"/>
    <row r="18837" s="26" customFormat="1"/>
    <row r="18838" s="26" customFormat="1"/>
    <row r="18839" s="26" customFormat="1"/>
    <row r="18840" s="26" customFormat="1"/>
    <row r="18841" s="26" customFormat="1"/>
    <row r="18842" s="26" customFormat="1"/>
    <row r="18843" s="26" customFormat="1"/>
    <row r="18844" s="26" customFormat="1"/>
    <row r="18845" s="26" customFormat="1"/>
    <row r="18846" s="26" customFormat="1"/>
    <row r="18847" s="26" customFormat="1"/>
    <row r="18848" s="26" customFormat="1"/>
    <row r="18849" s="26" customFormat="1"/>
    <row r="18850" s="26" customFormat="1"/>
    <row r="18851" s="26" customFormat="1"/>
    <row r="18852" s="26" customFormat="1"/>
    <row r="18853" s="26" customFormat="1"/>
    <row r="18854" s="26" customFormat="1"/>
    <row r="18855" s="26" customFormat="1"/>
    <row r="18856" s="26" customFormat="1"/>
    <row r="18857" s="26" customFormat="1"/>
    <row r="18858" s="26" customFormat="1"/>
    <row r="18859" s="26" customFormat="1"/>
    <row r="18860" s="26" customFormat="1"/>
    <row r="18861" s="26" customFormat="1"/>
    <row r="18862" s="26" customFormat="1"/>
    <row r="18863" s="26" customFormat="1"/>
    <row r="18864" s="26" customFormat="1"/>
    <row r="18865" s="26" customFormat="1"/>
    <row r="18866" s="26" customFormat="1"/>
    <row r="18867" s="26" customFormat="1"/>
    <row r="18868" s="26" customFormat="1"/>
    <row r="18869" s="26" customFormat="1"/>
    <row r="18870" s="26" customFormat="1"/>
    <row r="18871" s="26" customFormat="1"/>
    <row r="18872" s="26" customFormat="1"/>
    <row r="18873" s="26" customFormat="1"/>
    <row r="18874" s="26" customFormat="1"/>
    <row r="18875" s="26" customFormat="1"/>
    <row r="18876" s="26" customFormat="1"/>
    <row r="18877" s="26" customFormat="1"/>
    <row r="18878" s="26" customFormat="1"/>
    <row r="18879" s="26" customFormat="1"/>
    <row r="18880" s="26" customFormat="1"/>
    <row r="18881" s="26" customFormat="1"/>
    <row r="18882" s="26" customFormat="1"/>
    <row r="18883" s="26" customFormat="1"/>
    <row r="18884" s="26" customFormat="1"/>
    <row r="18885" s="26" customFormat="1"/>
    <row r="18886" s="26" customFormat="1"/>
    <row r="18887" s="26" customFormat="1"/>
    <row r="18888" s="26" customFormat="1"/>
    <row r="18889" s="26" customFormat="1"/>
    <row r="18890" s="26" customFormat="1"/>
    <row r="18891" s="26" customFormat="1"/>
    <row r="18892" s="26" customFormat="1"/>
    <row r="18893" s="26" customFormat="1"/>
    <row r="18894" s="26" customFormat="1"/>
    <row r="18895" s="26" customFormat="1"/>
    <row r="18896" s="26" customFormat="1"/>
    <row r="18897" s="26" customFormat="1"/>
    <row r="18898" s="26" customFormat="1"/>
    <row r="18899" s="26" customFormat="1"/>
    <row r="18900" s="26" customFormat="1"/>
    <row r="18901" s="26" customFormat="1"/>
    <row r="18902" s="26" customFormat="1"/>
    <row r="18903" s="26" customFormat="1"/>
    <row r="18904" s="26" customFormat="1"/>
    <row r="18905" s="26" customFormat="1"/>
    <row r="18906" s="26" customFormat="1"/>
    <row r="18907" s="26" customFormat="1"/>
    <row r="18908" s="26" customFormat="1"/>
    <row r="18909" s="26" customFormat="1"/>
    <row r="18910" s="26" customFormat="1"/>
    <row r="18911" s="26" customFormat="1"/>
    <row r="18912" s="26" customFormat="1"/>
    <row r="18913" s="26" customFormat="1"/>
    <row r="18914" s="26" customFormat="1"/>
    <row r="18915" s="26" customFormat="1"/>
    <row r="18916" s="26" customFormat="1"/>
    <row r="18917" s="26" customFormat="1"/>
    <row r="18918" s="26" customFormat="1"/>
    <row r="18919" s="26" customFormat="1"/>
    <row r="18920" s="26" customFormat="1"/>
    <row r="18921" s="26" customFormat="1"/>
    <row r="18922" s="26" customFormat="1"/>
    <row r="18923" s="26" customFormat="1"/>
    <row r="18924" s="26" customFormat="1"/>
    <row r="18925" s="26" customFormat="1"/>
    <row r="18926" s="26" customFormat="1"/>
    <row r="18927" s="26" customFormat="1"/>
    <row r="18928" s="26" customFormat="1"/>
    <row r="18929" s="26" customFormat="1"/>
    <row r="18930" s="26" customFormat="1"/>
    <row r="18931" s="26" customFormat="1"/>
    <row r="18932" s="26" customFormat="1"/>
    <row r="18933" s="26" customFormat="1"/>
    <row r="18934" s="26" customFormat="1"/>
    <row r="18935" s="26" customFormat="1"/>
    <row r="18936" s="26" customFormat="1"/>
    <row r="18937" s="26" customFormat="1"/>
    <row r="18938" s="26" customFormat="1"/>
    <row r="18939" s="26" customFormat="1"/>
    <row r="18940" s="26" customFormat="1"/>
    <row r="18941" s="26" customFormat="1"/>
    <row r="18942" s="26" customFormat="1"/>
    <row r="18943" s="26" customFormat="1"/>
    <row r="18944" s="26" customFormat="1"/>
    <row r="18945" s="26" customFormat="1"/>
    <row r="18946" s="26" customFormat="1"/>
    <row r="18947" s="26" customFormat="1"/>
    <row r="18948" s="26" customFormat="1"/>
    <row r="18949" s="26" customFormat="1"/>
    <row r="18950" s="26" customFormat="1"/>
    <row r="18951" s="26" customFormat="1"/>
    <row r="18952" s="26" customFormat="1"/>
    <row r="18953" s="26" customFormat="1"/>
    <row r="18954" s="26" customFormat="1"/>
    <row r="18955" s="26" customFormat="1"/>
    <row r="18956" s="26" customFormat="1"/>
    <row r="18957" s="26" customFormat="1"/>
    <row r="18958" s="26" customFormat="1"/>
    <row r="18959" s="26" customFormat="1"/>
    <row r="18960" s="26" customFormat="1"/>
    <row r="18961" s="26" customFormat="1"/>
    <row r="18962" s="26" customFormat="1"/>
    <row r="18963" s="26" customFormat="1"/>
    <row r="18964" s="26" customFormat="1"/>
    <row r="18965" s="26" customFormat="1"/>
    <row r="18966" s="26" customFormat="1"/>
    <row r="18967" s="26" customFormat="1"/>
    <row r="18968" s="26" customFormat="1"/>
    <row r="18969" s="26" customFormat="1"/>
    <row r="18970" s="26" customFormat="1"/>
    <row r="18971" s="26" customFormat="1"/>
    <row r="18972" s="26" customFormat="1"/>
    <row r="18973" s="26" customFormat="1"/>
    <row r="18974" s="26" customFormat="1"/>
    <row r="18975" s="26" customFormat="1"/>
    <row r="18976" s="26" customFormat="1"/>
    <row r="18977" s="26" customFormat="1"/>
    <row r="18978" s="26" customFormat="1"/>
    <row r="18979" s="26" customFormat="1"/>
    <row r="18980" s="26" customFormat="1"/>
    <row r="18981" s="26" customFormat="1"/>
    <row r="18982" s="26" customFormat="1"/>
    <row r="18983" s="26" customFormat="1"/>
    <row r="18984" s="26" customFormat="1"/>
    <row r="18985" s="26" customFormat="1"/>
    <row r="18986" s="26" customFormat="1"/>
    <row r="18987" s="26" customFormat="1"/>
    <row r="18988" s="26" customFormat="1"/>
    <row r="18989" s="26" customFormat="1"/>
    <row r="18990" s="26" customFormat="1"/>
    <row r="18991" s="26" customFormat="1"/>
    <row r="18992" s="26" customFormat="1"/>
    <row r="18993" s="26" customFormat="1"/>
    <row r="18994" s="26" customFormat="1"/>
    <row r="18995" s="26" customFormat="1"/>
    <row r="18996" s="26" customFormat="1"/>
    <row r="18997" s="26" customFormat="1"/>
    <row r="18998" s="26" customFormat="1"/>
    <row r="18999" s="26" customFormat="1"/>
    <row r="19000" s="26" customFormat="1"/>
    <row r="19001" s="26" customFormat="1"/>
    <row r="19002" s="26" customFormat="1"/>
    <row r="19003" s="26" customFormat="1"/>
    <row r="19004" s="26" customFormat="1"/>
    <row r="19005" s="26" customFormat="1"/>
    <row r="19006" s="26" customFormat="1"/>
    <row r="19007" s="26" customFormat="1"/>
    <row r="19008" s="26" customFormat="1"/>
    <row r="19009" s="26" customFormat="1"/>
    <row r="19010" s="26" customFormat="1"/>
    <row r="19011" s="26" customFormat="1"/>
    <row r="19012" s="26" customFormat="1"/>
    <row r="19013" s="26" customFormat="1"/>
    <row r="19014" s="26" customFormat="1"/>
    <row r="19015" s="26" customFormat="1"/>
    <row r="19016" s="26" customFormat="1"/>
    <row r="19017" s="26" customFormat="1"/>
    <row r="19018" s="26" customFormat="1"/>
    <row r="19019" s="26" customFormat="1"/>
    <row r="19020" s="26" customFormat="1"/>
    <row r="19021" s="26" customFormat="1"/>
    <row r="19022" s="26" customFormat="1"/>
    <row r="19023" s="26" customFormat="1"/>
    <row r="19024" s="26" customFormat="1"/>
    <row r="19025" s="26" customFormat="1"/>
    <row r="19026" s="26" customFormat="1"/>
    <row r="19027" s="26" customFormat="1"/>
    <row r="19028" s="26" customFormat="1"/>
    <row r="19029" s="26" customFormat="1"/>
    <row r="19030" s="26" customFormat="1"/>
    <row r="19031" s="26" customFormat="1"/>
    <row r="19032" s="26" customFormat="1"/>
    <row r="19033" s="26" customFormat="1"/>
    <row r="19034" s="26" customFormat="1"/>
    <row r="19035" s="26" customFormat="1"/>
    <row r="19036" s="26" customFormat="1"/>
    <row r="19037" s="26" customFormat="1"/>
    <row r="19038" s="26" customFormat="1"/>
    <row r="19039" s="26" customFormat="1"/>
    <row r="19040" s="26" customFormat="1"/>
    <row r="19041" s="26" customFormat="1"/>
    <row r="19042" s="26" customFormat="1"/>
    <row r="19043" s="26" customFormat="1"/>
    <row r="19044" s="26" customFormat="1"/>
    <row r="19045" s="26" customFormat="1"/>
    <row r="19046" s="26" customFormat="1"/>
    <row r="19047" s="26" customFormat="1"/>
    <row r="19048" s="26" customFormat="1"/>
    <row r="19049" s="26" customFormat="1"/>
    <row r="19050" s="26" customFormat="1"/>
    <row r="19051" s="26" customFormat="1"/>
    <row r="19052" s="26" customFormat="1"/>
    <row r="19053" s="26" customFormat="1"/>
    <row r="19054" s="26" customFormat="1"/>
    <row r="19055" s="26" customFormat="1"/>
    <row r="19056" s="26" customFormat="1"/>
    <row r="19057" s="26" customFormat="1"/>
    <row r="19058" s="26" customFormat="1"/>
    <row r="19059" s="26" customFormat="1"/>
    <row r="19060" s="26" customFormat="1"/>
    <row r="19061" s="26" customFormat="1"/>
    <row r="19062" s="26" customFormat="1"/>
    <row r="19063" s="26" customFormat="1"/>
    <row r="19064" s="26" customFormat="1"/>
    <row r="19065" s="26" customFormat="1"/>
    <row r="19066" s="26" customFormat="1"/>
    <row r="19067" s="26" customFormat="1"/>
    <row r="19068" s="26" customFormat="1"/>
    <row r="19069" s="26" customFormat="1"/>
    <row r="19070" s="26" customFormat="1"/>
    <row r="19071" s="26" customFormat="1"/>
    <row r="19072" s="26" customFormat="1"/>
    <row r="19073" s="26" customFormat="1"/>
    <row r="19074" s="26" customFormat="1"/>
    <row r="19075" s="26" customFormat="1"/>
    <row r="19076" s="26" customFormat="1"/>
    <row r="19077" s="26" customFormat="1"/>
    <row r="19078" s="26" customFormat="1"/>
    <row r="19079" s="26" customFormat="1"/>
    <row r="19080" s="26" customFormat="1"/>
    <row r="19081" s="26" customFormat="1"/>
    <row r="19082" s="26" customFormat="1"/>
    <row r="19083" s="26" customFormat="1"/>
    <row r="19084" s="26" customFormat="1"/>
    <row r="19085" s="26" customFormat="1"/>
    <row r="19086" s="26" customFormat="1"/>
    <row r="19087" s="26" customFormat="1"/>
    <row r="19088" s="26" customFormat="1"/>
    <row r="19089" s="26" customFormat="1"/>
    <row r="19090" s="26" customFormat="1"/>
    <row r="19091" s="26" customFormat="1"/>
    <row r="19092" s="26" customFormat="1"/>
    <row r="19093" s="26" customFormat="1"/>
    <row r="19094" s="26" customFormat="1"/>
    <row r="19095" s="26" customFormat="1"/>
    <row r="19096" s="26" customFormat="1"/>
    <row r="19097" s="26" customFormat="1"/>
    <row r="19098" s="26" customFormat="1"/>
    <row r="19099" s="26" customFormat="1"/>
    <row r="19100" s="26" customFormat="1"/>
    <row r="19101" s="26" customFormat="1"/>
    <row r="19102" s="26" customFormat="1"/>
    <row r="19103" s="26" customFormat="1"/>
    <row r="19104" s="26" customFormat="1"/>
    <row r="19105" s="26" customFormat="1"/>
    <row r="19106" s="26" customFormat="1"/>
    <row r="19107" s="26" customFormat="1"/>
    <row r="19108" s="26" customFormat="1"/>
    <row r="19109" s="26" customFormat="1"/>
    <row r="19110" s="26" customFormat="1"/>
    <row r="19111" s="26" customFormat="1"/>
    <row r="19112" s="26" customFormat="1"/>
    <row r="19113" s="26" customFormat="1"/>
    <row r="19114" s="26" customFormat="1"/>
    <row r="19115" s="26" customFormat="1"/>
    <row r="19116" s="26" customFormat="1"/>
    <row r="19117" s="26" customFormat="1"/>
    <row r="19118" s="26" customFormat="1"/>
    <row r="19119" s="26" customFormat="1"/>
    <row r="19120" s="26" customFormat="1"/>
    <row r="19121" s="26" customFormat="1"/>
    <row r="19122" s="26" customFormat="1"/>
    <row r="19123" s="26" customFormat="1"/>
    <row r="19124" s="26" customFormat="1"/>
    <row r="19125" s="26" customFormat="1"/>
    <row r="19126" s="26" customFormat="1"/>
    <row r="19127" s="26" customFormat="1"/>
    <row r="19128" s="26" customFormat="1"/>
    <row r="19129" s="26" customFormat="1"/>
    <row r="19130" s="26" customFormat="1"/>
    <row r="19131" s="26" customFormat="1"/>
    <row r="19132" s="26" customFormat="1"/>
    <row r="19133" s="26" customFormat="1"/>
    <row r="19134" s="26" customFormat="1"/>
    <row r="19135" s="26" customFormat="1"/>
    <row r="19136" s="26" customFormat="1"/>
    <row r="19137" s="26" customFormat="1"/>
    <row r="19138" s="26" customFormat="1"/>
    <row r="19139" s="26" customFormat="1"/>
    <row r="19140" s="26" customFormat="1"/>
    <row r="19141" s="26" customFormat="1"/>
    <row r="19142" s="26" customFormat="1"/>
    <row r="19143" s="26" customFormat="1"/>
    <row r="19144" s="26" customFormat="1"/>
    <row r="19145" s="26" customFormat="1"/>
    <row r="19146" s="26" customFormat="1"/>
    <row r="19147" s="26" customFormat="1"/>
    <row r="19148" s="26" customFormat="1"/>
    <row r="19149" s="26" customFormat="1"/>
    <row r="19150" s="26" customFormat="1"/>
    <row r="19151" s="26" customFormat="1"/>
    <row r="19152" s="26" customFormat="1"/>
    <row r="19153" s="26" customFormat="1"/>
    <row r="19154" s="26" customFormat="1"/>
    <row r="19155" s="26" customFormat="1"/>
    <row r="19156" s="26" customFormat="1"/>
    <row r="19157" s="26" customFormat="1"/>
    <row r="19158" s="26" customFormat="1"/>
    <row r="19159" s="26" customFormat="1"/>
    <row r="19160" s="26" customFormat="1"/>
    <row r="19161" s="26" customFormat="1"/>
    <row r="19162" s="26" customFormat="1"/>
    <row r="19163" s="26" customFormat="1"/>
    <row r="19164" s="26" customFormat="1"/>
    <row r="19165" s="26" customFormat="1"/>
    <row r="19166" s="26" customFormat="1"/>
    <row r="19167" s="26" customFormat="1"/>
    <row r="19168" s="26" customFormat="1"/>
    <row r="19169" s="26" customFormat="1"/>
    <row r="19170" s="26" customFormat="1"/>
    <row r="19171" s="26" customFormat="1"/>
    <row r="19172" s="26" customFormat="1"/>
    <row r="19173" s="26" customFormat="1"/>
    <row r="19174" s="26" customFormat="1"/>
    <row r="19175" s="26" customFormat="1"/>
    <row r="19176" s="26" customFormat="1"/>
    <row r="19177" s="26" customFormat="1"/>
    <row r="19178" s="26" customFormat="1"/>
    <row r="19179" s="26" customFormat="1"/>
    <row r="19180" s="26" customFormat="1"/>
    <row r="19181" s="26" customFormat="1"/>
    <row r="19182" s="26" customFormat="1"/>
    <row r="19183" s="26" customFormat="1"/>
    <row r="19184" s="26" customFormat="1"/>
    <row r="19185" s="26" customFormat="1"/>
    <row r="19186" s="26" customFormat="1"/>
    <row r="19187" s="26" customFormat="1"/>
    <row r="19188" s="26" customFormat="1"/>
    <row r="19189" s="26" customFormat="1"/>
    <row r="19190" s="26" customFormat="1"/>
    <row r="19191" s="26" customFormat="1"/>
    <row r="19192" s="26" customFormat="1"/>
    <row r="19193" s="26" customFormat="1"/>
    <row r="19194" s="26" customFormat="1"/>
    <row r="19195" s="26" customFormat="1"/>
    <row r="19196" s="26" customFormat="1"/>
    <row r="19197" s="26" customFormat="1"/>
    <row r="19198" s="26" customFormat="1"/>
    <row r="19199" s="26" customFormat="1"/>
    <row r="19200" s="26" customFormat="1"/>
    <row r="19201" s="26" customFormat="1"/>
    <row r="19202" s="26" customFormat="1"/>
    <row r="19203" s="26" customFormat="1"/>
    <row r="19204" s="26" customFormat="1"/>
    <row r="19205" s="26" customFormat="1"/>
    <row r="19206" s="26" customFormat="1"/>
    <row r="19207" s="26" customFormat="1"/>
    <row r="19208" s="26" customFormat="1"/>
    <row r="19209" s="26" customFormat="1"/>
    <row r="19210" s="26" customFormat="1"/>
    <row r="19211" s="26" customFormat="1"/>
    <row r="19212" s="26" customFormat="1"/>
    <row r="19213" s="26" customFormat="1"/>
    <row r="19214" s="26" customFormat="1"/>
    <row r="19215" s="26" customFormat="1"/>
    <row r="19216" s="26" customFormat="1"/>
    <row r="19217" s="26" customFormat="1"/>
    <row r="19218" s="26" customFormat="1"/>
    <row r="19219" s="26" customFormat="1"/>
    <row r="19220" s="26" customFormat="1"/>
    <row r="19221" s="26" customFormat="1"/>
    <row r="19222" s="26" customFormat="1"/>
    <row r="19223" s="26" customFormat="1"/>
    <row r="19224" s="26" customFormat="1"/>
    <row r="19225" s="26" customFormat="1"/>
    <row r="19226" s="26" customFormat="1"/>
    <row r="19227" s="26" customFormat="1"/>
    <row r="19228" s="26" customFormat="1"/>
    <row r="19229" s="26" customFormat="1"/>
    <row r="19230" s="26" customFormat="1"/>
    <row r="19231" s="26" customFormat="1"/>
    <row r="19232" s="26" customFormat="1"/>
    <row r="19233" s="26" customFormat="1"/>
    <row r="19234" s="26" customFormat="1"/>
    <row r="19235" s="26" customFormat="1"/>
    <row r="19236" s="26" customFormat="1"/>
    <row r="19237" s="26" customFormat="1"/>
    <row r="19238" s="26" customFormat="1"/>
    <row r="19239" s="26" customFormat="1"/>
    <row r="19240" s="26" customFormat="1"/>
    <row r="19241" s="26" customFormat="1"/>
    <row r="19242" s="26" customFormat="1"/>
    <row r="19243" s="26" customFormat="1"/>
    <row r="19244" s="26" customFormat="1"/>
    <row r="19245" s="26" customFormat="1"/>
    <row r="19246" s="26" customFormat="1"/>
    <row r="19247" s="26" customFormat="1"/>
    <row r="19248" s="26" customFormat="1"/>
    <row r="19249" s="26" customFormat="1"/>
    <row r="19250" s="26" customFormat="1"/>
    <row r="19251" s="26" customFormat="1"/>
    <row r="19252" s="26" customFormat="1"/>
    <row r="19253" s="26" customFormat="1"/>
    <row r="19254" s="26" customFormat="1"/>
    <row r="19255" s="26" customFormat="1"/>
    <row r="19256" s="26" customFormat="1"/>
    <row r="19257" s="26" customFormat="1"/>
    <row r="19258" s="26" customFormat="1"/>
    <row r="19259" s="26" customFormat="1"/>
    <row r="19260" s="26" customFormat="1"/>
    <row r="19261" s="26" customFormat="1"/>
    <row r="19262" s="26" customFormat="1"/>
    <row r="19263" s="26" customFormat="1"/>
    <row r="19264" s="26" customFormat="1"/>
    <row r="19265" s="26" customFormat="1"/>
    <row r="19266" s="26" customFormat="1"/>
    <row r="19267" s="26" customFormat="1"/>
    <row r="19268" s="26" customFormat="1"/>
    <row r="19269" s="26" customFormat="1"/>
    <row r="19270" s="26" customFormat="1"/>
    <row r="19271" s="26" customFormat="1"/>
    <row r="19272" s="26" customFormat="1"/>
    <row r="19273" s="26" customFormat="1"/>
    <row r="19274" s="26" customFormat="1"/>
    <row r="19275" s="26" customFormat="1"/>
    <row r="19276" s="26" customFormat="1"/>
    <row r="19277" s="26" customFormat="1"/>
    <row r="19278" s="26" customFormat="1"/>
    <row r="19279" s="26" customFormat="1"/>
    <row r="19280" s="26" customFormat="1"/>
    <row r="19281" s="26" customFormat="1"/>
    <row r="19282" s="26" customFormat="1"/>
    <row r="19283" s="26" customFormat="1"/>
    <row r="19284" s="26" customFormat="1"/>
    <row r="19285" s="26" customFormat="1"/>
    <row r="19286" s="26" customFormat="1"/>
    <row r="19287" s="26" customFormat="1"/>
    <row r="19288" s="26" customFormat="1"/>
    <row r="19289" s="26" customFormat="1"/>
    <row r="19290" s="26" customFormat="1"/>
    <row r="19291" s="26" customFormat="1"/>
    <row r="19292" s="26" customFormat="1"/>
    <row r="19293" s="26" customFormat="1"/>
    <row r="19294" s="26" customFormat="1"/>
    <row r="19295" s="26" customFormat="1"/>
    <row r="19296" s="26" customFormat="1"/>
    <row r="19297" s="26" customFormat="1"/>
    <row r="19298" s="26" customFormat="1"/>
    <row r="19299" s="26" customFormat="1"/>
    <row r="19300" s="26" customFormat="1"/>
    <row r="19301" s="26" customFormat="1"/>
    <row r="19302" s="26" customFormat="1"/>
    <row r="19303" s="26" customFormat="1"/>
    <row r="19304" s="26" customFormat="1"/>
    <row r="19305" s="26" customFormat="1"/>
    <row r="19306" s="26" customFormat="1"/>
    <row r="19307" s="26" customFormat="1"/>
    <row r="19308" s="26" customFormat="1"/>
    <row r="19309" s="26" customFormat="1"/>
    <row r="19310" s="26" customFormat="1"/>
    <row r="19311" s="26" customFormat="1"/>
    <row r="19312" s="26" customFormat="1"/>
    <row r="19313" s="26" customFormat="1"/>
    <row r="19314" s="26" customFormat="1"/>
    <row r="19315" s="26" customFormat="1"/>
    <row r="19316" s="26" customFormat="1"/>
    <row r="19317" s="26" customFormat="1"/>
    <row r="19318" s="26" customFormat="1"/>
    <row r="19319" s="26" customFormat="1"/>
    <row r="19320" s="26" customFormat="1"/>
    <row r="19321" s="26" customFormat="1"/>
    <row r="19322" s="26" customFormat="1"/>
    <row r="19323" s="26" customFormat="1"/>
    <row r="19324" s="26" customFormat="1"/>
    <row r="19325" s="26" customFormat="1"/>
    <row r="19326" s="26" customFormat="1"/>
    <row r="19327" s="26" customFormat="1"/>
    <row r="19328" s="26" customFormat="1"/>
    <row r="19329" s="26" customFormat="1"/>
    <row r="19330" s="26" customFormat="1"/>
    <row r="19331" s="26" customFormat="1"/>
    <row r="19332" s="26" customFormat="1"/>
    <row r="19333" s="26" customFormat="1"/>
    <row r="19334" s="26" customFormat="1"/>
    <row r="19335" s="26" customFormat="1"/>
    <row r="19336" s="26" customFormat="1"/>
    <row r="19337" s="26" customFormat="1"/>
    <row r="19338" s="26" customFormat="1"/>
    <row r="19339" s="26" customFormat="1"/>
    <row r="19340" s="26" customFormat="1"/>
    <row r="19341" s="26" customFormat="1"/>
    <row r="19342" s="26" customFormat="1"/>
    <row r="19343" s="26" customFormat="1"/>
    <row r="19344" s="26" customFormat="1"/>
    <row r="19345" s="26" customFormat="1"/>
    <row r="19346" s="26" customFormat="1"/>
    <row r="19347" s="26" customFormat="1"/>
    <row r="19348" s="26" customFormat="1"/>
    <row r="19349" s="26" customFormat="1"/>
    <row r="19350" s="26" customFormat="1"/>
    <row r="19351" s="26" customFormat="1"/>
    <row r="19352" s="26" customFormat="1"/>
    <row r="19353" s="26" customFormat="1"/>
    <row r="19354" s="26" customFormat="1"/>
    <row r="19355" s="26" customFormat="1"/>
    <row r="19356" s="26" customFormat="1"/>
    <row r="19357" s="26" customFormat="1"/>
    <row r="19358" s="26" customFormat="1"/>
    <row r="19359" s="26" customFormat="1"/>
    <row r="19360" s="26" customFormat="1"/>
    <row r="19361" s="26" customFormat="1"/>
    <row r="19362" s="26" customFormat="1"/>
    <row r="19363" s="26" customFormat="1"/>
    <row r="19364" s="26" customFormat="1"/>
    <row r="19365" s="26" customFormat="1"/>
    <row r="19366" s="26" customFormat="1"/>
    <row r="19367" s="26" customFormat="1"/>
    <row r="19368" s="26" customFormat="1"/>
    <row r="19369" s="26" customFormat="1"/>
    <row r="19370" s="26" customFormat="1"/>
    <row r="19371" s="26" customFormat="1"/>
    <row r="19372" s="26" customFormat="1"/>
    <row r="19373" s="26" customFormat="1"/>
    <row r="19374" s="26" customFormat="1"/>
    <row r="19375" s="26" customFormat="1"/>
    <row r="19376" s="26" customFormat="1"/>
    <row r="19377" s="26" customFormat="1"/>
    <row r="19378" s="26" customFormat="1"/>
    <row r="19379" s="26" customFormat="1"/>
    <row r="19380" s="26" customFormat="1"/>
    <row r="19381" s="26" customFormat="1"/>
    <row r="19382" s="26" customFormat="1"/>
    <row r="19383" s="26" customFormat="1"/>
    <row r="19384" s="26" customFormat="1"/>
    <row r="19385" s="26" customFormat="1"/>
    <row r="19386" s="26" customFormat="1"/>
    <row r="19387" s="26" customFormat="1"/>
    <row r="19388" s="26" customFormat="1"/>
    <row r="19389" s="26" customFormat="1"/>
    <row r="19390" s="26" customFormat="1"/>
    <row r="19391" s="26" customFormat="1"/>
    <row r="19392" s="26" customFormat="1"/>
    <row r="19393" s="26" customFormat="1"/>
    <row r="19394" s="26" customFormat="1"/>
    <row r="19395" s="26" customFormat="1"/>
    <row r="19396" s="26" customFormat="1"/>
    <row r="19397" s="26" customFormat="1"/>
    <row r="19398" s="26" customFormat="1"/>
    <row r="19399" s="26" customFormat="1"/>
    <row r="19400" s="26" customFormat="1"/>
    <row r="19401" s="26" customFormat="1"/>
    <row r="19402" s="26" customFormat="1"/>
    <row r="19403" s="26" customFormat="1"/>
    <row r="19404" s="26" customFormat="1"/>
    <row r="19405" s="26" customFormat="1"/>
    <row r="19406" s="26" customFormat="1"/>
    <row r="19407" s="26" customFormat="1"/>
    <row r="19408" s="26" customFormat="1"/>
    <row r="19409" s="26" customFormat="1"/>
    <row r="19410" s="26" customFormat="1"/>
    <row r="19411" s="26" customFormat="1"/>
    <row r="19412" s="26" customFormat="1"/>
    <row r="19413" s="26" customFormat="1"/>
    <row r="19414" s="26" customFormat="1"/>
    <row r="19415" s="26" customFormat="1"/>
    <row r="19416" s="26" customFormat="1"/>
    <row r="19417" s="26" customFormat="1"/>
    <row r="19418" s="26" customFormat="1"/>
    <row r="19419" s="26" customFormat="1"/>
    <row r="19420" s="26" customFormat="1"/>
    <row r="19421" s="26" customFormat="1"/>
    <row r="19422" s="26" customFormat="1"/>
    <row r="19423" s="26" customFormat="1"/>
    <row r="19424" s="26" customFormat="1"/>
    <row r="19425" s="26" customFormat="1"/>
    <row r="19426" s="26" customFormat="1"/>
    <row r="19427" s="26" customFormat="1"/>
    <row r="19428" s="26" customFormat="1"/>
    <row r="19429" s="26" customFormat="1"/>
    <row r="19430" s="26" customFormat="1"/>
    <row r="19431" s="26" customFormat="1"/>
    <row r="19432" s="26" customFormat="1"/>
    <row r="19433" s="26" customFormat="1"/>
    <row r="19434" s="26" customFormat="1"/>
    <row r="19435" s="26" customFormat="1"/>
    <row r="19436" s="26" customFormat="1"/>
    <row r="19437" s="26" customFormat="1"/>
    <row r="19438" s="26" customFormat="1"/>
    <row r="19439" s="26" customFormat="1"/>
    <row r="19440" s="26" customFormat="1"/>
    <row r="19441" s="26" customFormat="1"/>
    <row r="19442" s="26" customFormat="1"/>
    <row r="19443" s="26" customFormat="1"/>
    <row r="19444" s="26" customFormat="1"/>
    <row r="19445" s="26" customFormat="1"/>
    <row r="19446" s="26" customFormat="1"/>
    <row r="19447" s="26" customFormat="1"/>
    <row r="19448" s="26" customFormat="1"/>
    <row r="19449" s="26" customFormat="1"/>
    <row r="19450" s="26" customFormat="1"/>
    <row r="19451" s="26" customFormat="1"/>
    <row r="19452" s="26" customFormat="1"/>
    <row r="19453" s="26" customFormat="1"/>
    <row r="19454" s="26" customFormat="1"/>
    <row r="19455" s="26" customFormat="1"/>
    <row r="19456" s="26" customFormat="1"/>
    <row r="19457" s="26" customFormat="1"/>
    <row r="19458" s="26" customFormat="1"/>
    <row r="19459" s="26" customFormat="1"/>
    <row r="19460" s="26" customFormat="1"/>
    <row r="19461" s="26" customFormat="1"/>
    <row r="19462" s="26" customFormat="1"/>
    <row r="19463" s="26" customFormat="1"/>
    <row r="19464" s="26" customFormat="1"/>
    <row r="19465" s="26" customFormat="1"/>
    <row r="19466" s="26" customFormat="1"/>
    <row r="19467" s="26" customFormat="1"/>
    <row r="19468" s="26" customFormat="1"/>
    <row r="19469" s="26" customFormat="1"/>
    <row r="19470" s="26" customFormat="1"/>
    <row r="19471" s="26" customFormat="1"/>
    <row r="19472" s="26" customFormat="1"/>
    <row r="19473" s="26" customFormat="1"/>
    <row r="19474" s="26" customFormat="1"/>
    <row r="19475" s="26" customFormat="1"/>
    <row r="19476" s="26" customFormat="1"/>
    <row r="19477" s="26" customFormat="1"/>
    <row r="19478" s="26" customFormat="1"/>
    <row r="19479" s="26" customFormat="1"/>
    <row r="19480" s="26" customFormat="1"/>
    <row r="19481" s="26" customFormat="1"/>
    <row r="19482" s="26" customFormat="1"/>
    <row r="19483" s="26" customFormat="1"/>
    <row r="19484" s="26" customFormat="1"/>
    <row r="19485" s="26" customFormat="1"/>
    <row r="19486" s="26" customFormat="1"/>
    <row r="19487" s="26" customFormat="1"/>
    <row r="19488" s="26" customFormat="1"/>
    <row r="19489" s="26" customFormat="1"/>
    <row r="19490" s="26" customFormat="1"/>
    <row r="19491" s="26" customFormat="1"/>
    <row r="19492" s="26" customFormat="1"/>
    <row r="19493" s="26" customFormat="1"/>
    <row r="19494" s="26" customFormat="1"/>
    <row r="19495" s="26" customFormat="1"/>
    <row r="19496" s="26" customFormat="1"/>
    <row r="19497" s="26" customFormat="1"/>
    <row r="19498" s="26" customFormat="1"/>
    <row r="19499" s="26" customFormat="1"/>
    <row r="19500" s="26" customFormat="1"/>
    <row r="19501" s="26" customFormat="1"/>
    <row r="19502" s="26" customFormat="1"/>
    <row r="19503" s="26" customFormat="1"/>
    <row r="19504" s="26" customFormat="1"/>
    <row r="19505" s="26" customFormat="1"/>
    <row r="19506" s="26" customFormat="1"/>
    <row r="19507" s="26" customFormat="1"/>
    <row r="19508" s="26" customFormat="1"/>
    <row r="19509" s="26" customFormat="1"/>
    <row r="19510" s="26" customFormat="1"/>
    <row r="19511" s="26" customFormat="1"/>
    <row r="19512" s="26" customFormat="1"/>
    <row r="19513" s="26" customFormat="1"/>
    <row r="19514" s="26" customFormat="1"/>
    <row r="19515" s="26" customFormat="1"/>
    <row r="19516" s="26" customFormat="1"/>
    <row r="19517" s="26" customFormat="1"/>
    <row r="19518" s="26" customFormat="1"/>
    <row r="19519" s="26" customFormat="1"/>
    <row r="19520" s="26" customFormat="1"/>
    <row r="19521" s="26" customFormat="1"/>
    <row r="19522" s="26" customFormat="1"/>
    <row r="19523" s="26" customFormat="1"/>
    <row r="19524" s="26" customFormat="1"/>
    <row r="19525" s="26" customFormat="1"/>
    <row r="19526" s="26" customFormat="1"/>
    <row r="19527" s="26" customFormat="1"/>
    <row r="19528" s="26" customFormat="1"/>
    <row r="19529" s="26" customFormat="1"/>
    <row r="19530" s="26" customFormat="1"/>
    <row r="19531" s="26" customFormat="1"/>
    <row r="19532" s="26" customFormat="1"/>
    <row r="19533" s="26" customFormat="1"/>
    <row r="19534" s="26" customFormat="1"/>
    <row r="19535" s="26" customFormat="1"/>
    <row r="19536" s="26" customFormat="1"/>
    <row r="19537" s="26" customFormat="1"/>
    <row r="19538" s="26" customFormat="1"/>
    <row r="19539" s="26" customFormat="1"/>
    <row r="19540" s="26" customFormat="1"/>
    <row r="19541" s="26" customFormat="1"/>
    <row r="19542" s="26" customFormat="1"/>
    <row r="19543" s="26" customFormat="1"/>
    <row r="19544" s="26" customFormat="1"/>
    <row r="19545" s="26" customFormat="1"/>
    <row r="19546" s="26" customFormat="1"/>
    <row r="19547" s="26" customFormat="1"/>
    <row r="19548" s="26" customFormat="1"/>
    <row r="19549" s="26" customFormat="1"/>
    <row r="19550" s="26" customFormat="1"/>
    <row r="19551" s="26" customFormat="1"/>
    <row r="19552" s="26" customFormat="1"/>
    <row r="19553" s="26" customFormat="1"/>
    <row r="19554" s="26" customFormat="1"/>
    <row r="19555" s="26" customFormat="1"/>
    <row r="19556" s="26" customFormat="1"/>
    <row r="19557" s="26" customFormat="1"/>
    <row r="19558" s="26" customFormat="1"/>
    <row r="19559" s="26" customFormat="1"/>
    <row r="19560" s="26" customFormat="1"/>
    <row r="19561" s="26" customFormat="1"/>
    <row r="19562" s="26" customFormat="1"/>
    <row r="19563" s="26" customFormat="1"/>
    <row r="19564" s="26" customFormat="1"/>
    <row r="19565" s="26" customFormat="1"/>
    <row r="19566" s="26" customFormat="1"/>
    <row r="19567" s="26" customFormat="1"/>
    <row r="19568" s="26" customFormat="1"/>
    <row r="19569" s="26" customFormat="1"/>
    <row r="19570" s="26" customFormat="1"/>
    <row r="19571" s="26" customFormat="1"/>
    <row r="19572" s="26" customFormat="1"/>
    <row r="19573" s="26" customFormat="1"/>
    <row r="19574" s="26" customFormat="1"/>
    <row r="19575" s="26" customFormat="1"/>
    <row r="19576" s="26" customFormat="1"/>
    <row r="19577" s="26" customFormat="1"/>
    <row r="19578" s="26" customFormat="1"/>
    <row r="19579" s="26" customFormat="1"/>
    <row r="19580" s="26" customFormat="1"/>
    <row r="19581" s="26" customFormat="1"/>
    <row r="19582" s="26" customFormat="1"/>
    <row r="19583" s="26" customFormat="1"/>
    <row r="19584" s="26" customFormat="1"/>
    <row r="19585" s="26" customFormat="1"/>
    <row r="19586" s="26" customFormat="1"/>
    <row r="19587" s="26" customFormat="1"/>
    <row r="19588" s="26" customFormat="1"/>
    <row r="19589" s="26" customFormat="1"/>
    <row r="19590" s="26" customFormat="1"/>
    <row r="19591" s="26" customFormat="1"/>
    <row r="19592" s="26" customFormat="1"/>
    <row r="19593" s="26" customFormat="1"/>
    <row r="19594" s="26" customFormat="1"/>
    <row r="19595" s="26" customFormat="1"/>
    <row r="19596" s="26" customFormat="1"/>
    <row r="19597" s="26" customFormat="1"/>
    <row r="19598" s="26" customFormat="1"/>
    <row r="19599" s="26" customFormat="1"/>
    <row r="19600" s="26" customFormat="1"/>
    <row r="19601" s="26" customFormat="1"/>
    <row r="19602" s="26" customFormat="1"/>
    <row r="19603" s="26" customFormat="1"/>
    <row r="19604" s="26" customFormat="1"/>
    <row r="19605" s="26" customFormat="1"/>
    <row r="19606" s="26" customFormat="1"/>
    <row r="19607" s="26" customFormat="1"/>
    <row r="19608" s="26" customFormat="1"/>
    <row r="19609" s="26" customFormat="1"/>
    <row r="19610" s="26" customFormat="1"/>
    <row r="19611" s="26" customFormat="1"/>
    <row r="19612" s="26" customFormat="1"/>
    <row r="19613" s="26" customFormat="1"/>
    <row r="19614" s="26" customFormat="1"/>
    <row r="19615" s="26" customFormat="1"/>
    <row r="19616" s="26" customFormat="1"/>
    <row r="19617" s="26" customFormat="1"/>
    <row r="19618" s="26" customFormat="1"/>
    <row r="19619" s="26" customFormat="1"/>
    <row r="19620" s="26" customFormat="1"/>
    <row r="19621" s="26" customFormat="1"/>
    <row r="19622" s="26" customFormat="1"/>
    <row r="19623" s="26" customFormat="1"/>
    <row r="19624" s="26" customFormat="1"/>
    <row r="19625" s="26" customFormat="1"/>
    <row r="19626" s="26" customFormat="1"/>
    <row r="19627" s="26" customFormat="1"/>
    <row r="19628" s="26" customFormat="1"/>
    <row r="19629" s="26" customFormat="1"/>
    <row r="19630" s="26" customFormat="1"/>
    <row r="19631" s="26" customFormat="1"/>
    <row r="19632" s="26" customFormat="1"/>
    <row r="19633" s="26" customFormat="1"/>
    <row r="19634" s="26" customFormat="1"/>
    <row r="19635" s="26" customFormat="1"/>
    <row r="19636" s="26" customFormat="1"/>
    <row r="19637" s="26" customFormat="1"/>
    <row r="19638" s="26" customFormat="1"/>
    <row r="19639" s="26" customFormat="1"/>
    <row r="19640" s="26" customFormat="1"/>
    <row r="19641" s="26" customFormat="1"/>
    <row r="19642" s="26" customFormat="1"/>
    <row r="19643" s="26" customFormat="1"/>
    <row r="19644" s="26" customFormat="1"/>
    <row r="19645" s="26" customFormat="1"/>
    <row r="19646" s="26" customFormat="1"/>
    <row r="19647" s="26" customFormat="1"/>
    <row r="19648" s="26" customFormat="1"/>
    <row r="19649" s="26" customFormat="1"/>
    <row r="19650" s="26" customFormat="1"/>
    <row r="19651" s="26" customFormat="1"/>
    <row r="19652" s="26" customFormat="1"/>
    <row r="19653" s="26" customFormat="1"/>
    <row r="19654" s="26" customFormat="1"/>
    <row r="19655" s="26" customFormat="1"/>
    <row r="19656" s="26" customFormat="1"/>
    <row r="19657" s="26" customFormat="1"/>
    <row r="19658" s="26" customFormat="1"/>
    <row r="19659" s="26" customFormat="1"/>
    <row r="19660" s="26" customFormat="1"/>
    <row r="19661" s="26" customFormat="1"/>
    <row r="19662" s="26" customFormat="1"/>
    <row r="19663" s="26" customFormat="1"/>
    <row r="19664" s="26" customFormat="1"/>
    <row r="19665" s="26" customFormat="1"/>
    <row r="19666" s="26" customFormat="1"/>
    <row r="19667" s="26" customFormat="1"/>
    <row r="19668" s="26" customFormat="1"/>
    <row r="19669" s="26" customFormat="1"/>
    <row r="19670" s="26" customFormat="1"/>
    <row r="19671" s="26" customFormat="1"/>
    <row r="19672" s="26" customFormat="1"/>
    <row r="19673" s="26" customFormat="1"/>
    <row r="19674" s="26" customFormat="1"/>
    <row r="19675" s="26" customFormat="1"/>
    <row r="19676" s="26" customFormat="1"/>
    <row r="19677" s="26" customFormat="1"/>
    <row r="19678" s="26" customFormat="1"/>
    <row r="19679" s="26" customFormat="1"/>
    <row r="19680" s="26" customFormat="1"/>
    <row r="19681" s="26" customFormat="1"/>
    <row r="19682" s="26" customFormat="1"/>
    <row r="19683" s="26" customFormat="1"/>
    <row r="19684" s="26" customFormat="1"/>
    <row r="19685" s="26" customFormat="1"/>
    <row r="19686" s="26" customFormat="1"/>
    <row r="19687" s="26" customFormat="1"/>
    <row r="19688" s="26" customFormat="1"/>
    <row r="19689" s="26" customFormat="1"/>
    <row r="19690" s="26" customFormat="1"/>
    <row r="19691" s="26" customFormat="1"/>
    <row r="19692" s="26" customFormat="1"/>
    <row r="19693" s="26" customFormat="1"/>
    <row r="19694" s="26" customFormat="1"/>
    <row r="19695" s="26" customFormat="1"/>
    <row r="19696" s="26" customFormat="1"/>
    <row r="19697" s="26" customFormat="1"/>
    <row r="19698" s="26" customFormat="1"/>
    <row r="19699" s="26" customFormat="1"/>
    <row r="19700" s="26" customFormat="1"/>
    <row r="19701" s="26" customFormat="1"/>
    <row r="19702" s="26" customFormat="1"/>
    <row r="19703" s="26" customFormat="1"/>
    <row r="19704" s="26" customFormat="1"/>
    <row r="19705" s="26" customFormat="1"/>
    <row r="19706" s="26" customFormat="1"/>
    <row r="19707" s="26" customFormat="1"/>
    <row r="19708" s="26" customFormat="1"/>
    <row r="19709" s="26" customFormat="1"/>
    <row r="19710" s="26" customFormat="1"/>
    <row r="19711" s="26" customFormat="1"/>
    <row r="19712" s="26" customFormat="1"/>
    <row r="19713" s="26" customFormat="1"/>
    <row r="19714" s="26" customFormat="1"/>
    <row r="19715" s="26" customFormat="1"/>
    <row r="19716" s="26" customFormat="1"/>
    <row r="19717" s="26" customFormat="1"/>
    <row r="19718" s="26" customFormat="1"/>
    <row r="19719" s="26" customFormat="1"/>
    <row r="19720" s="26" customFormat="1"/>
    <row r="19721" s="26" customFormat="1"/>
    <row r="19722" s="26" customFormat="1"/>
    <row r="19723" s="26" customFormat="1"/>
    <row r="19724" s="26" customFormat="1"/>
    <row r="19725" s="26" customFormat="1"/>
    <row r="19726" s="26" customFormat="1"/>
    <row r="19727" s="26" customFormat="1"/>
    <row r="19728" s="26" customFormat="1"/>
    <row r="19729" s="26" customFormat="1"/>
    <row r="19730" s="26" customFormat="1"/>
    <row r="19731" s="26" customFormat="1"/>
    <row r="19732" s="26" customFormat="1"/>
    <row r="19733" s="26" customFormat="1"/>
    <row r="19734" s="26" customFormat="1"/>
    <row r="19735" s="26" customFormat="1"/>
    <row r="19736" s="26" customFormat="1"/>
    <row r="19737" s="26" customFormat="1"/>
    <row r="19738" s="26" customFormat="1"/>
    <row r="19739" s="26" customFormat="1"/>
    <row r="19740" s="26" customFormat="1"/>
    <row r="19741" s="26" customFormat="1"/>
    <row r="19742" s="26" customFormat="1"/>
    <row r="19743" s="26" customFormat="1"/>
    <row r="19744" s="26" customFormat="1"/>
    <row r="19745" s="26" customFormat="1"/>
    <row r="19746" s="26" customFormat="1"/>
    <row r="19747" s="26" customFormat="1"/>
    <row r="19748" s="26" customFormat="1"/>
    <row r="19749" s="26" customFormat="1"/>
    <row r="19750" s="26" customFormat="1"/>
    <row r="19751" s="26" customFormat="1"/>
    <row r="19752" s="26" customFormat="1"/>
    <row r="19753" s="26" customFormat="1"/>
    <row r="19754" s="26" customFormat="1"/>
    <row r="19755" s="26" customFormat="1"/>
    <row r="19756" s="26" customFormat="1"/>
    <row r="19757" s="26" customFormat="1"/>
    <row r="19758" s="26" customFormat="1"/>
    <row r="19759" s="26" customFormat="1"/>
    <row r="19760" s="26" customFormat="1"/>
    <row r="19761" s="26" customFormat="1"/>
    <row r="19762" s="26" customFormat="1"/>
    <row r="19763" s="26" customFormat="1"/>
    <row r="19764" s="26" customFormat="1"/>
    <row r="19765" s="26" customFormat="1"/>
    <row r="19766" s="26" customFormat="1"/>
    <row r="19767" s="26" customFormat="1"/>
    <row r="19768" s="26" customFormat="1"/>
    <row r="19769" s="26" customFormat="1"/>
    <row r="19770" s="26" customFormat="1"/>
    <row r="19771" s="26" customFormat="1"/>
    <row r="19772" s="26" customFormat="1"/>
    <row r="19773" s="26" customFormat="1"/>
    <row r="19774" s="26" customFormat="1"/>
    <row r="19775" s="26" customFormat="1"/>
    <row r="19776" s="26" customFormat="1"/>
    <row r="19777" s="26" customFormat="1"/>
    <row r="19778" s="26" customFormat="1"/>
    <row r="19779" s="26" customFormat="1"/>
    <row r="19780" s="26" customFormat="1"/>
    <row r="19781" s="26" customFormat="1"/>
    <row r="19782" s="26" customFormat="1"/>
    <row r="19783" s="26" customFormat="1"/>
    <row r="19784" s="26" customFormat="1"/>
    <row r="19785" s="26" customFormat="1"/>
    <row r="19786" s="26" customFormat="1"/>
    <row r="19787" s="26" customFormat="1"/>
    <row r="19788" s="26" customFormat="1"/>
    <row r="19789" s="26" customFormat="1"/>
    <row r="19790" s="26" customFormat="1"/>
    <row r="19791" s="26" customFormat="1"/>
    <row r="19792" s="26" customFormat="1"/>
    <row r="19793" s="26" customFormat="1"/>
    <row r="19794" s="26" customFormat="1"/>
    <row r="19795" s="26" customFormat="1"/>
    <row r="19796" s="26" customFormat="1"/>
    <row r="19797" s="26" customFormat="1"/>
    <row r="19798" s="26" customFormat="1"/>
    <row r="19799" s="26" customFormat="1"/>
    <row r="19800" s="26" customFormat="1"/>
    <row r="19801" s="26" customFormat="1"/>
    <row r="19802" s="26" customFormat="1"/>
    <row r="19803" s="26" customFormat="1"/>
    <row r="19804" s="26" customFormat="1"/>
    <row r="19805" s="26" customFormat="1"/>
    <row r="19806" s="26" customFormat="1"/>
    <row r="19807" s="26" customFormat="1"/>
    <row r="19808" s="26" customFormat="1"/>
    <row r="19809" s="26" customFormat="1"/>
    <row r="19810" s="26" customFormat="1"/>
    <row r="19811" s="26" customFormat="1"/>
    <row r="19812" s="26" customFormat="1"/>
    <row r="19813" s="26" customFormat="1"/>
    <row r="19814" s="26" customFormat="1"/>
    <row r="19815" s="26" customFormat="1"/>
    <row r="19816" s="26" customFormat="1"/>
    <row r="19817" s="26" customFormat="1"/>
    <row r="19818" s="26" customFormat="1"/>
    <row r="19819" s="26" customFormat="1"/>
    <row r="19820" s="26" customFormat="1"/>
    <row r="19821" s="26" customFormat="1"/>
    <row r="19822" s="26" customFormat="1"/>
    <row r="19823" s="26" customFormat="1"/>
    <row r="19824" s="26" customFormat="1"/>
    <row r="19825" s="26" customFormat="1"/>
    <row r="19826" s="26" customFormat="1"/>
    <row r="19827" s="26" customFormat="1"/>
    <row r="19828" s="26" customFormat="1"/>
    <row r="19829" s="26" customFormat="1"/>
    <row r="19830" s="26" customFormat="1"/>
    <row r="19831" s="26" customFormat="1"/>
    <row r="19832" s="26" customFormat="1"/>
    <row r="19833" s="26" customFormat="1"/>
    <row r="19834" s="26" customFormat="1"/>
    <row r="19835" s="26" customFormat="1"/>
    <row r="19836" s="26" customFormat="1"/>
    <row r="19837" s="26" customFormat="1"/>
    <row r="19838" s="26" customFormat="1"/>
    <row r="19839" s="26" customFormat="1"/>
    <row r="19840" s="26" customFormat="1"/>
    <row r="19841" s="26" customFormat="1"/>
    <row r="19842" s="26" customFormat="1"/>
    <row r="19843" s="26" customFormat="1"/>
    <row r="19844" s="26" customFormat="1"/>
    <row r="19845" s="26" customFormat="1"/>
    <row r="19846" s="26" customFormat="1"/>
    <row r="19847" s="26" customFormat="1"/>
    <row r="19848" s="26" customFormat="1"/>
    <row r="19849" s="26" customFormat="1"/>
    <row r="19850" s="26" customFormat="1"/>
    <row r="19851" s="26" customFormat="1"/>
    <row r="19852" s="26" customFormat="1"/>
    <row r="19853" s="26" customFormat="1"/>
    <row r="19854" s="26" customFormat="1"/>
    <row r="19855" s="26" customFormat="1"/>
    <row r="19856" s="26" customFormat="1"/>
    <row r="19857" s="26" customFormat="1"/>
    <row r="19858" s="26" customFormat="1"/>
    <row r="19859" s="26" customFormat="1"/>
    <row r="19860" s="26" customFormat="1"/>
    <row r="19861" s="26" customFormat="1"/>
    <row r="19862" s="26" customFormat="1"/>
    <row r="19863" s="26" customFormat="1"/>
    <row r="19864" s="26" customFormat="1"/>
    <row r="19865" s="26" customFormat="1"/>
    <row r="19866" s="26" customFormat="1"/>
    <row r="19867" s="26" customFormat="1"/>
    <row r="19868" s="26" customFormat="1"/>
    <row r="19869" s="26" customFormat="1"/>
    <row r="19870" s="26" customFormat="1"/>
    <row r="19871" s="26" customFormat="1"/>
    <row r="19872" s="26" customFormat="1"/>
    <row r="19873" s="26" customFormat="1"/>
    <row r="19874" s="26" customFormat="1"/>
    <row r="19875" s="26" customFormat="1"/>
    <row r="19876" s="26" customFormat="1"/>
    <row r="19877" s="26" customFormat="1"/>
    <row r="19878" s="26" customFormat="1"/>
    <row r="19879" s="26" customFormat="1"/>
    <row r="19880" s="26" customFormat="1"/>
    <row r="19881" s="26" customFormat="1"/>
    <row r="19882" s="26" customFormat="1"/>
    <row r="19883" s="26" customFormat="1"/>
    <row r="19884" s="26" customFormat="1"/>
    <row r="19885" s="26" customFormat="1"/>
    <row r="19886" s="26" customFormat="1"/>
    <row r="19887" s="26" customFormat="1"/>
    <row r="19888" s="26" customFormat="1"/>
    <row r="19889" s="26" customFormat="1"/>
    <row r="19890" s="26" customFormat="1"/>
    <row r="19891" s="26" customFormat="1"/>
    <row r="19892" s="26" customFormat="1"/>
    <row r="19893" s="26" customFormat="1"/>
    <row r="19894" s="26" customFormat="1"/>
    <row r="19895" s="26" customFormat="1"/>
    <row r="19896" s="26" customFormat="1"/>
    <row r="19897" s="26" customFormat="1"/>
    <row r="19898" s="26" customFormat="1"/>
    <row r="19899" s="26" customFormat="1"/>
    <row r="19900" s="26" customFormat="1"/>
    <row r="19901" s="26" customFormat="1"/>
    <row r="19902" s="26" customFormat="1"/>
    <row r="19903" s="26" customFormat="1"/>
    <row r="19904" s="26" customFormat="1"/>
    <row r="19905" s="26" customFormat="1"/>
    <row r="19906" s="26" customFormat="1"/>
    <row r="19907" s="26" customFormat="1"/>
    <row r="19908" s="26" customFormat="1"/>
    <row r="19909" s="26" customFormat="1"/>
    <row r="19910" s="26" customFormat="1"/>
    <row r="19911" s="26" customFormat="1"/>
    <row r="19912" s="26" customFormat="1"/>
    <row r="19913" s="26" customFormat="1"/>
    <row r="19914" s="26" customFormat="1"/>
    <row r="19915" s="26" customFormat="1"/>
    <row r="19916" s="26" customFormat="1"/>
    <row r="19917" s="26" customFormat="1"/>
    <row r="19918" s="26" customFormat="1"/>
    <row r="19919" s="26" customFormat="1"/>
    <row r="19920" s="26" customFormat="1"/>
    <row r="19921" s="26" customFormat="1"/>
    <row r="19922" s="26" customFormat="1"/>
    <row r="19923" s="26" customFormat="1"/>
    <row r="19924" s="26" customFormat="1"/>
    <row r="19925" s="26" customFormat="1"/>
    <row r="19926" s="26" customFormat="1"/>
    <row r="19927" s="26" customFormat="1"/>
    <row r="19928" s="26" customFormat="1"/>
    <row r="19929" s="26" customFormat="1"/>
    <row r="19930" s="26" customFormat="1"/>
    <row r="19931" s="26" customFormat="1"/>
    <row r="19932" s="26" customFormat="1"/>
    <row r="19933" s="26" customFormat="1"/>
    <row r="19934" s="26" customFormat="1"/>
    <row r="19935" s="26" customFormat="1"/>
    <row r="19936" s="26" customFormat="1"/>
    <row r="19937" s="26" customFormat="1"/>
    <row r="19938" s="26" customFormat="1"/>
    <row r="19939" s="26" customFormat="1"/>
    <row r="19940" s="26" customFormat="1"/>
    <row r="19941" s="26" customFormat="1"/>
    <row r="19942" s="26" customFormat="1"/>
    <row r="19943" s="26" customFormat="1"/>
    <row r="19944" s="26" customFormat="1"/>
    <row r="19945" s="26" customFormat="1"/>
    <row r="19946" s="26" customFormat="1"/>
    <row r="19947" s="26" customFormat="1"/>
    <row r="19948" s="26" customFormat="1"/>
    <row r="19949" s="26" customFormat="1"/>
    <row r="19950" s="26" customFormat="1"/>
    <row r="19951" s="26" customFormat="1"/>
    <row r="19952" s="26" customFormat="1"/>
    <row r="19953" s="26" customFormat="1"/>
    <row r="19954" s="26" customFormat="1"/>
    <row r="19955" s="26" customFormat="1"/>
    <row r="19956" s="26" customFormat="1"/>
    <row r="19957" s="26" customFormat="1"/>
    <row r="19958" s="26" customFormat="1"/>
    <row r="19959" s="26" customFormat="1"/>
    <row r="19960" s="26" customFormat="1"/>
    <row r="19961" s="26" customFormat="1"/>
    <row r="19962" s="26" customFormat="1"/>
    <row r="19963" s="26" customFormat="1"/>
    <row r="19964" s="26" customFormat="1"/>
    <row r="19965" s="26" customFormat="1"/>
    <row r="19966" s="26" customFormat="1"/>
    <row r="19967" s="26" customFormat="1"/>
    <row r="19968" s="26" customFormat="1"/>
    <row r="19969" s="26" customFormat="1"/>
    <row r="19970" s="26" customFormat="1"/>
    <row r="19971" s="26" customFormat="1"/>
    <row r="19972" s="26" customFormat="1"/>
    <row r="19973" s="26" customFormat="1"/>
    <row r="19974" s="26" customFormat="1"/>
    <row r="19975" s="26" customFormat="1"/>
    <row r="19976" s="26" customFormat="1"/>
    <row r="19977" s="26" customFormat="1"/>
    <row r="19978" s="26" customFormat="1"/>
    <row r="19979" s="26" customFormat="1"/>
    <row r="19980" s="26" customFormat="1"/>
    <row r="19981" s="26" customFormat="1"/>
    <row r="19982" s="26" customFormat="1"/>
    <row r="19983" s="26" customFormat="1"/>
    <row r="19984" s="26" customFormat="1"/>
    <row r="19985" s="26" customFormat="1"/>
    <row r="19986" s="26" customFormat="1"/>
    <row r="19987" s="26" customFormat="1"/>
    <row r="19988" s="26" customFormat="1"/>
    <row r="19989" s="26" customFormat="1"/>
    <row r="19990" s="26" customFormat="1"/>
    <row r="19991" s="26" customFormat="1"/>
    <row r="19992" s="26" customFormat="1"/>
    <row r="19993" s="26" customFormat="1"/>
    <row r="19994" s="26" customFormat="1"/>
    <row r="19995" s="26" customFormat="1"/>
    <row r="19996" s="26" customFormat="1"/>
    <row r="19997" s="26" customFormat="1"/>
    <row r="19998" s="26" customFormat="1"/>
    <row r="19999" s="26" customFormat="1"/>
    <row r="20000" s="26" customFormat="1"/>
    <row r="20001" s="26" customFormat="1"/>
    <row r="20002" s="26" customFormat="1"/>
    <row r="20003" s="26" customFormat="1"/>
    <row r="20004" s="26" customFormat="1"/>
    <row r="20005" s="26" customFormat="1"/>
    <row r="20006" s="26" customFormat="1"/>
    <row r="20007" s="26" customFormat="1"/>
    <row r="20008" s="26" customFormat="1"/>
    <row r="20009" s="26" customFormat="1"/>
    <row r="20010" s="26" customFormat="1"/>
    <row r="20011" s="26" customFormat="1"/>
    <row r="20012" s="26" customFormat="1"/>
    <row r="20013" s="26" customFormat="1"/>
    <row r="20014" s="26" customFormat="1"/>
    <row r="20015" s="26" customFormat="1"/>
    <row r="20016" s="26" customFormat="1"/>
    <row r="20017" s="26" customFormat="1"/>
    <row r="20018" s="26" customFormat="1"/>
    <row r="20019" s="26" customFormat="1"/>
    <row r="20020" s="26" customFormat="1"/>
    <row r="20021" s="26" customFormat="1"/>
    <row r="20022" s="26" customFormat="1"/>
    <row r="20023" s="26" customFormat="1"/>
    <row r="20024" s="26" customFormat="1"/>
    <row r="20025" s="26" customFormat="1"/>
    <row r="20026" s="26" customFormat="1"/>
    <row r="20027" s="26" customFormat="1"/>
    <row r="20028" s="26" customFormat="1"/>
    <row r="20029" s="26" customFormat="1"/>
    <row r="20030" s="26" customFormat="1"/>
    <row r="20031" s="26" customFormat="1"/>
    <row r="20032" s="26" customFormat="1"/>
    <row r="20033" s="26" customFormat="1"/>
    <row r="20034" s="26" customFormat="1"/>
    <row r="20035" s="26" customFormat="1"/>
    <row r="20036" s="26" customFormat="1"/>
    <row r="20037" s="26" customFormat="1"/>
    <row r="20038" s="26" customFormat="1"/>
    <row r="20039" s="26" customFormat="1"/>
    <row r="20040" s="26" customFormat="1"/>
    <row r="20041" s="26" customFormat="1"/>
    <row r="20042" s="26" customFormat="1"/>
    <row r="20043" s="26" customFormat="1"/>
    <row r="20044" s="26" customFormat="1"/>
    <row r="20045" s="26" customFormat="1"/>
    <row r="20046" s="26" customFormat="1"/>
    <row r="20047" s="26" customFormat="1"/>
    <row r="20048" s="26" customFormat="1"/>
    <row r="20049" s="26" customFormat="1"/>
    <row r="20050" s="26" customFormat="1"/>
    <row r="20051" s="26" customFormat="1"/>
    <row r="20052" s="26" customFormat="1"/>
    <row r="20053" s="26" customFormat="1"/>
    <row r="20054" s="26" customFormat="1"/>
    <row r="20055" s="26" customFormat="1"/>
    <row r="20056" s="26" customFormat="1"/>
    <row r="20057" s="26" customFormat="1"/>
    <row r="20058" s="26" customFormat="1"/>
    <row r="20059" s="26" customFormat="1"/>
    <row r="20060" s="26" customFormat="1"/>
    <row r="20061" s="26" customFormat="1"/>
    <row r="20062" s="26" customFormat="1"/>
    <row r="20063" s="26" customFormat="1"/>
    <row r="20064" s="26" customFormat="1"/>
    <row r="20065" s="26" customFormat="1"/>
    <row r="20066" s="26" customFormat="1"/>
    <row r="20067" s="26" customFormat="1"/>
    <row r="20068" s="26" customFormat="1"/>
    <row r="20069" s="26" customFormat="1"/>
    <row r="20070" s="26" customFormat="1"/>
    <row r="20071" s="26" customFormat="1"/>
    <row r="20072" s="26" customFormat="1"/>
    <row r="20073" s="26" customFormat="1"/>
    <row r="20074" s="26" customFormat="1"/>
    <row r="20075" s="26" customFormat="1"/>
    <row r="20076" s="26" customFormat="1"/>
    <row r="20077" s="26" customFormat="1"/>
    <row r="20078" s="26" customFormat="1"/>
    <row r="20079" s="26" customFormat="1"/>
    <row r="20080" s="26" customFormat="1"/>
    <row r="20081" s="26" customFormat="1"/>
    <row r="20082" s="26" customFormat="1"/>
    <row r="20083" s="26" customFormat="1"/>
    <row r="20084" s="26" customFormat="1"/>
    <row r="20085" s="26" customFormat="1"/>
    <row r="20086" s="26" customFormat="1"/>
    <row r="20087" s="26" customFormat="1"/>
    <row r="20088" s="26" customFormat="1"/>
    <row r="20089" s="26" customFormat="1"/>
    <row r="20090" s="26" customFormat="1"/>
    <row r="20091" s="26" customFormat="1"/>
    <row r="20092" s="26" customFormat="1"/>
    <row r="20093" s="26" customFormat="1"/>
    <row r="20094" s="26" customFormat="1"/>
    <row r="20095" s="26" customFormat="1"/>
    <row r="20096" s="26" customFormat="1"/>
    <row r="20097" s="26" customFormat="1"/>
    <row r="20098" s="26" customFormat="1"/>
    <row r="20099" s="26" customFormat="1"/>
    <row r="20100" s="26" customFormat="1"/>
    <row r="20101" s="26" customFormat="1"/>
    <row r="20102" s="26" customFormat="1"/>
    <row r="20103" s="26" customFormat="1"/>
    <row r="20104" s="26" customFormat="1"/>
    <row r="20105" s="26" customFormat="1"/>
    <row r="20106" s="26" customFormat="1"/>
    <row r="20107" s="26" customFormat="1"/>
    <row r="20108" s="26" customFormat="1"/>
    <row r="20109" s="26" customFormat="1"/>
    <row r="20110" s="26" customFormat="1"/>
    <row r="20111" s="26" customFormat="1"/>
    <row r="20112" s="26" customFormat="1"/>
    <row r="20113" s="26" customFormat="1"/>
    <row r="20114" s="26" customFormat="1"/>
    <row r="20115" s="26" customFormat="1"/>
    <row r="20116" s="26" customFormat="1"/>
    <row r="20117" s="26" customFormat="1"/>
    <row r="20118" s="26" customFormat="1"/>
    <row r="20119" s="26" customFormat="1"/>
    <row r="20120" s="26" customFormat="1"/>
    <row r="20121" s="26" customFormat="1"/>
    <row r="20122" s="26" customFormat="1"/>
    <row r="20123" s="26" customFormat="1"/>
    <row r="20124" s="26" customFormat="1"/>
    <row r="20125" s="26" customFormat="1"/>
    <row r="20126" s="26" customFormat="1"/>
    <row r="20127" s="26" customFormat="1"/>
    <row r="20128" s="26" customFormat="1"/>
    <row r="20129" s="26" customFormat="1"/>
    <row r="20130" s="26" customFormat="1"/>
    <row r="20131" s="26" customFormat="1"/>
    <row r="20132" s="26" customFormat="1"/>
    <row r="20133" s="26" customFormat="1"/>
    <row r="20134" s="26" customFormat="1"/>
    <row r="20135" s="26" customFormat="1"/>
    <row r="20136" s="26" customFormat="1"/>
    <row r="20137" s="26" customFormat="1"/>
    <row r="20138" s="26" customFormat="1"/>
    <row r="20139" s="26" customFormat="1"/>
    <row r="20140" s="26" customFormat="1"/>
    <row r="20141" s="26" customFormat="1"/>
    <row r="20142" s="26" customFormat="1"/>
    <row r="20143" s="26" customFormat="1"/>
    <row r="20144" s="26" customFormat="1"/>
    <row r="20145" s="26" customFormat="1"/>
    <row r="20146" s="26" customFormat="1"/>
    <row r="20147" s="26" customFormat="1"/>
    <row r="20148" s="26" customFormat="1"/>
    <row r="20149" s="26" customFormat="1"/>
    <row r="20150" s="26" customFormat="1"/>
    <row r="20151" s="26" customFormat="1"/>
    <row r="20152" s="26" customFormat="1"/>
    <row r="20153" s="26" customFormat="1"/>
    <row r="20154" s="26" customFormat="1"/>
    <row r="20155" s="26" customFormat="1"/>
    <row r="20156" s="26" customFormat="1"/>
    <row r="20157" s="26" customFormat="1"/>
    <row r="20158" s="26" customFormat="1"/>
    <row r="20159" s="26" customFormat="1"/>
    <row r="20160" s="26" customFormat="1"/>
    <row r="20161" s="26" customFormat="1"/>
    <row r="20162" s="26" customFormat="1"/>
    <row r="20163" s="26" customFormat="1"/>
    <row r="20164" s="26" customFormat="1"/>
    <row r="20165" s="26" customFormat="1"/>
    <row r="20166" s="26" customFormat="1"/>
    <row r="20167" s="26" customFormat="1"/>
    <row r="20168" s="26" customFormat="1"/>
    <row r="20169" s="26" customFormat="1"/>
    <row r="20170" s="26" customFormat="1"/>
    <row r="20171" s="26" customFormat="1"/>
    <row r="20172" s="26" customFormat="1"/>
    <row r="20173" s="26" customFormat="1"/>
    <row r="20174" s="26" customFormat="1"/>
    <row r="20175" s="26" customFormat="1"/>
    <row r="20176" s="26" customFormat="1"/>
    <row r="20177" s="26" customFormat="1"/>
    <row r="20178" s="26" customFormat="1"/>
    <row r="20179" s="26" customFormat="1"/>
    <row r="20180" s="26" customFormat="1"/>
    <row r="20181" s="26" customFormat="1"/>
    <row r="20182" s="26" customFormat="1"/>
    <row r="20183" s="26" customFormat="1"/>
    <row r="20184" s="26" customFormat="1"/>
    <row r="20185" s="26" customFormat="1"/>
    <row r="20186" s="26" customFormat="1"/>
    <row r="20187" s="26" customFormat="1"/>
    <row r="20188" s="26" customFormat="1"/>
    <row r="20189" s="26" customFormat="1"/>
    <row r="20190" s="26" customFormat="1"/>
    <row r="20191" s="26" customFormat="1"/>
    <row r="20192" s="26" customFormat="1"/>
    <row r="20193" s="26" customFormat="1"/>
    <row r="20194" s="26" customFormat="1"/>
    <row r="20195" s="26" customFormat="1"/>
    <row r="20196" s="26" customFormat="1"/>
    <row r="20197" s="26" customFormat="1"/>
    <row r="20198" s="26" customFormat="1"/>
    <row r="20199" s="26" customFormat="1"/>
    <row r="20200" s="26" customFormat="1"/>
    <row r="20201" s="26" customFormat="1"/>
    <row r="20202" s="26" customFormat="1"/>
    <row r="20203" s="26" customFormat="1"/>
    <row r="20204" s="26" customFormat="1"/>
    <row r="20205" s="26" customFormat="1"/>
    <row r="20206" s="26" customFormat="1"/>
    <row r="20207" s="26" customFormat="1"/>
    <row r="20208" s="26" customFormat="1"/>
    <row r="20209" s="26" customFormat="1"/>
    <row r="20210" s="26" customFormat="1"/>
    <row r="20211" s="26" customFormat="1"/>
    <row r="20212" s="26" customFormat="1"/>
    <row r="20213" s="26" customFormat="1"/>
    <row r="20214" s="26" customFormat="1"/>
    <row r="20215" s="26" customFormat="1"/>
    <row r="20216" s="26" customFormat="1"/>
    <row r="20217" s="26" customFormat="1"/>
    <row r="20218" s="26" customFormat="1"/>
    <row r="20219" s="26" customFormat="1"/>
    <row r="20220" s="26" customFormat="1"/>
    <row r="20221" s="26" customFormat="1"/>
    <row r="20222" s="26" customFormat="1"/>
    <row r="20223" s="26" customFormat="1"/>
    <row r="20224" s="26" customFormat="1"/>
    <row r="20225" s="26" customFormat="1"/>
    <row r="20226" s="26" customFormat="1"/>
    <row r="20227" s="26" customFormat="1"/>
    <row r="20228" s="26" customFormat="1"/>
    <row r="20229" s="26" customFormat="1"/>
    <row r="20230" s="26" customFormat="1"/>
    <row r="20231" s="26" customFormat="1"/>
    <row r="20232" s="26" customFormat="1"/>
    <row r="20233" s="26" customFormat="1"/>
    <row r="20234" s="26" customFormat="1"/>
    <row r="20235" s="26" customFormat="1"/>
    <row r="20236" s="26" customFormat="1"/>
    <row r="20237" s="26" customFormat="1"/>
    <row r="20238" s="26" customFormat="1"/>
    <row r="20239" s="26" customFormat="1"/>
    <row r="20240" s="26" customFormat="1"/>
    <row r="20241" s="26" customFormat="1"/>
    <row r="20242" s="26" customFormat="1"/>
    <row r="20243" s="26" customFormat="1"/>
    <row r="20244" s="26" customFormat="1"/>
    <row r="20245" s="26" customFormat="1"/>
    <row r="20246" s="26" customFormat="1"/>
    <row r="20247" s="26" customFormat="1"/>
    <row r="20248" s="26" customFormat="1"/>
    <row r="20249" s="26" customFormat="1"/>
    <row r="20250" s="26" customFormat="1"/>
    <row r="20251" s="26" customFormat="1"/>
    <row r="20252" s="26" customFormat="1"/>
    <row r="20253" s="26" customFormat="1"/>
    <row r="20254" s="26" customFormat="1"/>
    <row r="20255" s="26" customFormat="1"/>
    <row r="20256" s="26" customFormat="1"/>
    <row r="20257" s="26" customFormat="1"/>
    <row r="20258" s="26" customFormat="1"/>
    <row r="20259" s="26" customFormat="1"/>
    <row r="20260" s="26" customFormat="1"/>
    <row r="20261" s="26" customFormat="1"/>
    <row r="20262" s="26" customFormat="1"/>
    <row r="20263" s="26" customFormat="1"/>
    <row r="20264" s="26" customFormat="1"/>
    <row r="20265" s="26" customFormat="1"/>
    <row r="20266" s="26" customFormat="1"/>
    <row r="20267" s="26" customFormat="1"/>
    <row r="20268" s="26" customFormat="1"/>
    <row r="20269" s="26" customFormat="1"/>
    <row r="20270" s="26" customFormat="1"/>
    <row r="20271" s="26" customFormat="1"/>
    <row r="20272" s="26" customFormat="1"/>
    <row r="20273" s="26" customFormat="1"/>
    <row r="20274" s="26" customFormat="1"/>
    <row r="20275" s="26" customFormat="1"/>
    <row r="20276" s="26" customFormat="1"/>
    <row r="20277" s="26" customFormat="1"/>
    <row r="20278" s="26" customFormat="1"/>
    <row r="20279" s="26" customFormat="1"/>
    <row r="20280" s="26" customFormat="1"/>
    <row r="20281" s="26" customFormat="1"/>
    <row r="20282" s="26" customFormat="1"/>
    <row r="20283" s="26" customFormat="1"/>
    <row r="20284" s="26" customFormat="1"/>
    <row r="20285" s="26" customFormat="1"/>
    <row r="20286" s="26" customFormat="1"/>
    <row r="20287" s="26" customFormat="1"/>
    <row r="20288" s="26" customFormat="1"/>
    <row r="20289" s="26" customFormat="1"/>
    <row r="20290" s="26" customFormat="1"/>
    <row r="20291" s="26" customFormat="1"/>
    <row r="20292" s="26" customFormat="1"/>
    <row r="20293" s="26" customFormat="1"/>
    <row r="20294" s="26" customFormat="1"/>
    <row r="20295" s="26" customFormat="1"/>
    <row r="20296" s="26" customFormat="1"/>
    <row r="20297" s="26" customFormat="1"/>
    <row r="20298" s="26" customFormat="1"/>
    <row r="20299" s="26" customFormat="1"/>
    <row r="20300" s="26" customFormat="1"/>
    <row r="20301" s="26" customFormat="1"/>
    <row r="20302" s="26" customFormat="1"/>
    <row r="20303" s="26" customFormat="1"/>
    <row r="20304" s="26" customFormat="1"/>
    <row r="20305" s="26" customFormat="1"/>
    <row r="20306" s="26" customFormat="1"/>
    <row r="20307" s="26" customFormat="1"/>
    <row r="20308" s="26" customFormat="1"/>
    <row r="20309" s="26" customFormat="1"/>
    <row r="20310" s="26" customFormat="1"/>
    <row r="20311" s="26" customFormat="1"/>
    <row r="20312" s="26" customFormat="1"/>
    <row r="20313" s="26" customFormat="1"/>
    <row r="20314" s="26" customFormat="1"/>
    <row r="20315" s="26" customFormat="1"/>
    <row r="20316" s="26" customFormat="1"/>
    <row r="20317" s="26" customFormat="1"/>
    <row r="20318" s="26" customFormat="1"/>
    <row r="20319" s="26" customFormat="1"/>
    <row r="20320" s="26" customFormat="1"/>
    <row r="20321" s="26" customFormat="1"/>
    <row r="20322" s="26" customFormat="1"/>
    <row r="20323" s="26" customFormat="1"/>
    <row r="20324" s="26" customFormat="1"/>
    <row r="20325" s="26" customFormat="1"/>
    <row r="20326" s="26" customFormat="1"/>
    <row r="20327" s="26" customFormat="1"/>
    <row r="20328" s="26" customFormat="1"/>
    <row r="20329" s="26" customFormat="1"/>
    <row r="20330" s="26" customFormat="1"/>
    <row r="20331" s="26" customFormat="1"/>
    <row r="20332" s="26" customFormat="1"/>
    <row r="20333" s="26" customFormat="1"/>
    <row r="20334" s="26" customFormat="1"/>
    <row r="20335" s="26" customFormat="1"/>
    <row r="20336" s="26" customFormat="1"/>
    <row r="20337" s="26" customFormat="1"/>
    <row r="20338" s="26" customFormat="1"/>
    <row r="20339" s="26" customFormat="1"/>
    <row r="20340" s="26" customFormat="1"/>
    <row r="20341" s="26" customFormat="1"/>
    <row r="20342" s="26" customFormat="1"/>
    <row r="20343" s="26" customFormat="1"/>
    <row r="20344" s="26" customFormat="1"/>
    <row r="20345" s="26" customFormat="1"/>
    <row r="20346" s="26" customFormat="1"/>
    <row r="20347" s="26" customFormat="1"/>
    <row r="20348" s="26" customFormat="1"/>
    <row r="20349" s="26" customFormat="1"/>
    <row r="20350" s="26" customFormat="1"/>
    <row r="20351" s="26" customFormat="1"/>
    <row r="20352" s="26" customFormat="1"/>
    <row r="20353" s="26" customFormat="1"/>
    <row r="20354" s="26" customFormat="1"/>
    <row r="20355" s="26" customFormat="1"/>
    <row r="20356" s="26" customFormat="1"/>
    <row r="20357" s="26" customFormat="1"/>
    <row r="20358" s="26" customFormat="1"/>
    <row r="20359" s="26" customFormat="1"/>
    <row r="20360" s="26" customFormat="1"/>
    <row r="20361" s="26" customFormat="1"/>
    <row r="20362" s="26" customFormat="1"/>
    <row r="20363" s="26" customFormat="1"/>
    <row r="20364" s="26" customFormat="1"/>
    <row r="20365" s="26" customFormat="1"/>
    <row r="20366" s="26" customFormat="1"/>
    <row r="20367" s="26" customFormat="1"/>
    <row r="20368" s="26" customFormat="1"/>
    <row r="20369" s="26" customFormat="1"/>
    <row r="20370" s="26" customFormat="1"/>
    <row r="20371" s="26" customFormat="1"/>
    <row r="20372" s="26" customFormat="1"/>
    <row r="20373" s="26" customFormat="1"/>
    <row r="20374" s="26" customFormat="1"/>
    <row r="20375" s="26" customFormat="1"/>
    <row r="20376" s="26" customFormat="1"/>
    <row r="20377" s="26" customFormat="1"/>
    <row r="20378" s="26" customFormat="1"/>
    <row r="20379" s="26" customFormat="1"/>
    <row r="20380" s="26" customFormat="1"/>
    <row r="20381" s="26" customFormat="1"/>
    <row r="20382" s="26" customFormat="1"/>
    <row r="20383" s="26" customFormat="1"/>
    <row r="20384" s="26" customFormat="1"/>
    <row r="20385" s="26" customFormat="1"/>
    <row r="20386" s="26" customFormat="1"/>
    <row r="20387" s="26" customFormat="1"/>
    <row r="20388" s="26" customFormat="1"/>
    <row r="20389" s="26" customFormat="1"/>
    <row r="20390" s="26" customFormat="1"/>
    <row r="20391" s="26" customFormat="1"/>
    <row r="20392" s="26" customFormat="1"/>
    <row r="20393" s="26" customFormat="1"/>
    <row r="20394" s="26" customFormat="1"/>
    <row r="20395" s="26" customFormat="1"/>
    <row r="20396" s="26" customFormat="1"/>
    <row r="20397" s="26" customFormat="1"/>
    <row r="20398" s="26" customFormat="1"/>
    <row r="20399" s="26" customFormat="1"/>
    <row r="20400" s="26" customFormat="1"/>
    <row r="20401" s="26" customFormat="1"/>
    <row r="20402" s="26" customFormat="1"/>
    <row r="20403" s="26" customFormat="1"/>
    <row r="20404" s="26" customFormat="1"/>
    <row r="20405" s="26" customFormat="1"/>
    <row r="20406" s="26" customFormat="1"/>
    <row r="20407" s="26" customFormat="1"/>
    <row r="20408" s="26" customFormat="1"/>
    <row r="20409" s="26" customFormat="1"/>
    <row r="20410" s="26" customFormat="1"/>
    <row r="20411" s="26" customFormat="1"/>
    <row r="20412" s="26" customFormat="1"/>
    <row r="20413" s="26" customFormat="1"/>
    <row r="20414" s="26" customFormat="1"/>
    <row r="20415" s="26" customFormat="1"/>
    <row r="20416" s="26" customFormat="1"/>
    <row r="20417" s="26" customFormat="1"/>
    <row r="20418" s="26" customFormat="1"/>
    <row r="20419" s="26" customFormat="1"/>
    <row r="20420" s="26" customFormat="1"/>
    <row r="20421" s="26" customFormat="1"/>
    <row r="20422" s="26" customFormat="1"/>
    <row r="20423" s="26" customFormat="1"/>
    <row r="20424" s="26" customFormat="1"/>
    <row r="20425" s="26" customFormat="1"/>
    <row r="20426" s="26" customFormat="1"/>
    <row r="20427" s="26" customFormat="1"/>
    <row r="20428" s="26" customFormat="1"/>
    <row r="20429" s="26" customFormat="1"/>
    <row r="20430" s="26" customFormat="1"/>
    <row r="20431" s="26" customFormat="1"/>
    <row r="20432" s="26" customFormat="1"/>
    <row r="20433" s="26" customFormat="1"/>
    <row r="20434" s="26" customFormat="1"/>
    <row r="20435" s="26" customFormat="1"/>
    <row r="20436" s="26" customFormat="1"/>
    <row r="20437" s="26" customFormat="1"/>
    <row r="20438" s="26" customFormat="1"/>
    <row r="20439" s="26" customFormat="1"/>
    <row r="20440" s="26" customFormat="1"/>
    <row r="20441" s="26" customFormat="1"/>
    <row r="20442" s="26" customFormat="1"/>
    <row r="20443" s="26" customFormat="1"/>
    <row r="20444" s="26" customFormat="1"/>
    <row r="20445" s="26" customFormat="1"/>
    <row r="20446" s="26" customFormat="1"/>
    <row r="20447" s="26" customFormat="1"/>
    <row r="20448" s="26" customFormat="1"/>
    <row r="20449" s="26" customFormat="1"/>
    <row r="20450" s="26" customFormat="1"/>
    <row r="20451" s="26" customFormat="1"/>
    <row r="20452" s="26" customFormat="1"/>
    <row r="20453" s="26" customFormat="1"/>
    <row r="20454" s="26" customFormat="1"/>
    <row r="20455" s="26" customFormat="1"/>
    <row r="20456" s="26" customFormat="1"/>
    <row r="20457" s="26" customFormat="1"/>
    <row r="20458" s="26" customFormat="1"/>
    <row r="20459" s="26" customFormat="1"/>
    <row r="20460" s="26" customFormat="1"/>
    <row r="20461" s="26" customFormat="1"/>
    <row r="20462" s="26" customFormat="1"/>
    <row r="20463" s="26" customFormat="1"/>
    <row r="20464" s="26" customFormat="1"/>
    <row r="20465" s="26" customFormat="1"/>
    <row r="20466" s="26" customFormat="1"/>
    <row r="20467" s="26" customFormat="1"/>
    <row r="20468" s="26" customFormat="1"/>
    <row r="20469" s="26" customFormat="1"/>
    <row r="20470" s="26" customFormat="1"/>
    <row r="20471" s="26" customFormat="1"/>
    <row r="20472" s="26" customFormat="1"/>
    <row r="20473" s="26" customFormat="1"/>
    <row r="20474" s="26" customFormat="1"/>
    <row r="20475" s="26" customFormat="1"/>
    <row r="20476" s="26" customFormat="1"/>
    <row r="20477" s="26" customFormat="1"/>
    <row r="20478" s="26" customFormat="1"/>
    <row r="20479" s="26" customFormat="1"/>
    <row r="20480" s="26" customFormat="1"/>
    <row r="20481" s="26" customFormat="1"/>
    <row r="20482" s="26" customFormat="1"/>
    <row r="20483" s="26" customFormat="1"/>
    <row r="20484" s="26" customFormat="1"/>
    <row r="20485" s="26" customFormat="1"/>
    <row r="20486" s="26" customFormat="1"/>
    <row r="20487" s="26" customFormat="1"/>
    <row r="20488" s="26" customFormat="1"/>
    <row r="20489" s="26" customFormat="1"/>
    <row r="20490" s="26" customFormat="1"/>
    <row r="20491" s="26" customFormat="1"/>
    <row r="20492" s="26" customFormat="1"/>
    <row r="20493" s="26" customFormat="1"/>
    <row r="20494" s="26" customFormat="1"/>
    <row r="20495" s="26" customFormat="1"/>
    <row r="20496" s="26" customFormat="1"/>
    <row r="20497" s="26" customFormat="1"/>
    <row r="20498" s="26" customFormat="1"/>
    <row r="20499" s="26" customFormat="1"/>
    <row r="20500" s="26" customFormat="1"/>
    <row r="20501" s="26" customFormat="1"/>
    <row r="20502" s="26" customFormat="1"/>
    <row r="20503" s="26" customFormat="1"/>
    <row r="20504" s="26" customFormat="1"/>
    <row r="20505" s="26" customFormat="1"/>
    <row r="20506" s="26" customFormat="1"/>
    <row r="20507" s="26" customFormat="1"/>
    <row r="20508" s="26" customFormat="1"/>
    <row r="20509" s="26" customFormat="1"/>
    <row r="20510" s="26" customFormat="1"/>
    <row r="20511" s="26" customFormat="1"/>
    <row r="20512" s="26" customFormat="1"/>
    <row r="20513" s="26" customFormat="1"/>
    <row r="20514" s="26" customFormat="1"/>
    <row r="20515" s="26" customFormat="1"/>
    <row r="20516" s="26" customFormat="1"/>
    <row r="20517" s="26" customFormat="1"/>
    <row r="20518" s="26" customFormat="1"/>
    <row r="20519" s="26" customFormat="1"/>
    <row r="20520" s="26" customFormat="1"/>
    <row r="20521" s="26" customFormat="1"/>
    <row r="20522" s="26" customFormat="1"/>
    <row r="20523" s="26" customFormat="1"/>
    <row r="20524" s="26" customFormat="1"/>
    <row r="20525" s="26" customFormat="1"/>
    <row r="20526" s="26" customFormat="1"/>
    <row r="20527" s="26" customFormat="1"/>
    <row r="20528" s="26" customFormat="1"/>
    <row r="20529" s="26" customFormat="1"/>
    <row r="20530" s="26" customFormat="1"/>
    <row r="20531" s="26" customFormat="1"/>
    <row r="20532" s="26" customFormat="1"/>
    <row r="20533" s="26" customFormat="1"/>
    <row r="20534" s="26" customFormat="1"/>
    <row r="20535" s="26" customFormat="1"/>
    <row r="20536" s="26" customFormat="1"/>
    <row r="20537" s="26" customFormat="1"/>
    <row r="20538" s="26" customFormat="1"/>
    <row r="20539" s="26" customFormat="1"/>
    <row r="20540" s="26" customFormat="1"/>
    <row r="20541" s="26" customFormat="1"/>
    <row r="20542" s="26" customFormat="1"/>
    <row r="20543" s="26" customFormat="1"/>
    <row r="20544" s="26" customFormat="1"/>
    <row r="20545" s="26" customFormat="1"/>
    <row r="20546" s="26" customFormat="1"/>
    <row r="20547" s="26" customFormat="1"/>
    <row r="20548" s="26" customFormat="1"/>
    <row r="20549" s="26" customFormat="1"/>
    <row r="20550" s="26" customFormat="1"/>
    <row r="20551" s="26" customFormat="1"/>
    <row r="20552" s="26" customFormat="1"/>
    <row r="20553" s="26" customFormat="1"/>
    <row r="20554" s="26" customFormat="1"/>
    <row r="20555" s="26" customFormat="1"/>
    <row r="20556" s="26" customFormat="1"/>
    <row r="20557" s="26" customFormat="1"/>
    <row r="20558" s="26" customFormat="1"/>
    <row r="20559" s="26" customFormat="1"/>
    <row r="20560" s="26" customFormat="1"/>
    <row r="20561" s="26" customFormat="1"/>
    <row r="20562" s="26" customFormat="1"/>
    <row r="20563" s="26" customFormat="1"/>
    <row r="20564" s="26" customFormat="1"/>
    <row r="20565" s="26" customFormat="1"/>
    <row r="20566" s="26" customFormat="1"/>
    <row r="20567" s="26" customFormat="1"/>
    <row r="20568" s="26" customFormat="1"/>
    <row r="20569" s="26" customFormat="1"/>
    <row r="20570" s="26" customFormat="1"/>
    <row r="20571" s="26" customFormat="1"/>
    <row r="20572" s="26" customFormat="1"/>
    <row r="20573" s="26" customFormat="1"/>
    <row r="20574" s="26" customFormat="1"/>
    <row r="20575" s="26" customFormat="1"/>
    <row r="20576" s="26" customFormat="1"/>
    <row r="20577" s="26" customFormat="1"/>
    <row r="20578" s="26" customFormat="1"/>
    <row r="20579" s="26" customFormat="1"/>
    <row r="20580" s="26" customFormat="1"/>
    <row r="20581" s="26" customFormat="1"/>
    <row r="20582" s="26" customFormat="1"/>
    <row r="20583" s="26" customFormat="1"/>
    <row r="20584" s="26" customFormat="1"/>
    <row r="20585" s="26" customFormat="1"/>
    <row r="20586" s="26" customFormat="1"/>
    <row r="20587" s="26" customFormat="1"/>
    <row r="20588" s="26" customFormat="1"/>
    <row r="20589" s="26" customFormat="1"/>
    <row r="20590" s="26" customFormat="1"/>
    <row r="20591" s="26" customFormat="1"/>
    <row r="20592" s="26" customFormat="1"/>
    <row r="20593" s="26" customFormat="1"/>
    <row r="20594" s="26" customFormat="1"/>
    <row r="20595" s="26" customFormat="1"/>
    <row r="20596" s="26" customFormat="1"/>
    <row r="20597" s="26" customFormat="1"/>
    <row r="20598" s="26" customFormat="1"/>
    <row r="20599" s="26" customFormat="1"/>
    <row r="20600" s="26" customFormat="1"/>
    <row r="20601" s="26" customFormat="1"/>
    <row r="20602" s="26" customFormat="1"/>
    <row r="20603" s="26" customFormat="1"/>
    <row r="20604" s="26" customFormat="1"/>
    <row r="20605" s="26" customFormat="1"/>
    <row r="20606" s="26" customFormat="1"/>
    <row r="20607" s="26" customFormat="1"/>
    <row r="20608" s="26" customFormat="1"/>
    <row r="20609" s="26" customFormat="1"/>
    <row r="20610" s="26" customFormat="1"/>
    <row r="20611" s="26" customFormat="1"/>
    <row r="20612" s="26" customFormat="1"/>
    <row r="20613" s="26" customFormat="1"/>
    <row r="20614" s="26" customFormat="1"/>
    <row r="20615" s="26" customFormat="1"/>
    <row r="20616" s="26" customFormat="1"/>
    <row r="20617" s="26" customFormat="1"/>
    <row r="20618" s="26" customFormat="1"/>
    <row r="20619" s="26" customFormat="1"/>
    <row r="20620" s="26" customFormat="1"/>
    <row r="20621" s="26" customFormat="1"/>
    <row r="20622" s="26" customFormat="1"/>
    <row r="20623" s="26" customFormat="1"/>
    <row r="20624" s="26" customFormat="1"/>
    <row r="20625" s="26" customFormat="1"/>
    <row r="20626" s="26" customFormat="1"/>
    <row r="20627" s="26" customFormat="1"/>
    <row r="20628" s="26" customFormat="1"/>
    <row r="20629" s="26" customFormat="1"/>
    <row r="20630" s="26" customFormat="1"/>
    <row r="20631" s="26" customFormat="1"/>
    <row r="20632" s="26" customFormat="1"/>
    <row r="20633" s="26" customFormat="1"/>
    <row r="20634" s="26" customFormat="1"/>
    <row r="20635" s="26" customFormat="1"/>
    <row r="20636" s="26" customFormat="1"/>
    <row r="20637" s="26" customFormat="1"/>
    <row r="20638" s="26" customFormat="1"/>
    <row r="20639" s="26" customFormat="1"/>
    <row r="20640" s="26" customFormat="1"/>
    <row r="20641" s="26" customFormat="1"/>
    <row r="20642" s="26" customFormat="1"/>
    <row r="20643" s="26" customFormat="1"/>
    <row r="20644" s="26" customFormat="1"/>
    <row r="20645" s="26" customFormat="1"/>
    <row r="20646" s="26" customFormat="1"/>
    <row r="20647" s="26" customFormat="1"/>
    <row r="20648" s="26" customFormat="1"/>
    <row r="20649" s="26" customFormat="1"/>
    <row r="20650" s="26" customFormat="1"/>
    <row r="20651" s="26" customFormat="1"/>
    <row r="20652" s="26" customFormat="1"/>
    <row r="20653" s="26" customFormat="1"/>
    <row r="20654" s="26" customFormat="1"/>
    <row r="20655" s="26" customFormat="1"/>
    <row r="20656" s="26" customFormat="1"/>
    <row r="20657" s="26" customFormat="1"/>
    <row r="20658" s="26" customFormat="1"/>
    <row r="20659" s="26" customFormat="1"/>
    <row r="20660" s="26" customFormat="1"/>
    <row r="20661" s="26" customFormat="1"/>
    <row r="20662" s="26" customFormat="1"/>
    <row r="20663" s="26" customFormat="1"/>
    <row r="20664" s="26" customFormat="1"/>
    <row r="20665" s="26" customFormat="1"/>
    <row r="20666" s="26" customFormat="1"/>
    <row r="20667" s="26" customFormat="1"/>
    <row r="20668" s="26" customFormat="1"/>
    <row r="20669" s="26" customFormat="1"/>
    <row r="20670" s="26" customFormat="1"/>
    <row r="20671" s="26" customFormat="1"/>
    <row r="20672" s="26" customFormat="1"/>
    <row r="20673" s="26" customFormat="1"/>
    <row r="20674" s="26" customFormat="1"/>
    <row r="20675" s="26" customFormat="1"/>
    <row r="20676" s="26" customFormat="1"/>
    <row r="20677" s="26" customFormat="1"/>
    <row r="20678" s="26" customFormat="1"/>
    <row r="20679" s="26" customFormat="1"/>
    <row r="20680" s="26" customFormat="1"/>
    <row r="20681" s="26" customFormat="1"/>
    <row r="20682" s="26" customFormat="1"/>
    <row r="20683" s="26" customFormat="1"/>
    <row r="20684" s="26" customFormat="1"/>
    <row r="20685" s="26" customFormat="1"/>
    <row r="20686" s="26" customFormat="1"/>
    <row r="20687" s="26" customFormat="1"/>
    <row r="20688" s="26" customFormat="1"/>
    <row r="20689" s="26" customFormat="1"/>
    <row r="20690" s="26" customFormat="1"/>
    <row r="20691" s="26" customFormat="1"/>
    <row r="20692" s="26" customFormat="1"/>
    <row r="20693" s="26" customFormat="1"/>
    <row r="20694" s="26" customFormat="1"/>
    <row r="20695" s="26" customFormat="1"/>
    <row r="20696" s="26" customFormat="1"/>
    <row r="20697" s="26" customFormat="1"/>
    <row r="20698" s="26" customFormat="1"/>
    <row r="20699" s="26" customFormat="1"/>
    <row r="20700" s="26" customFormat="1"/>
    <row r="20701" s="26" customFormat="1"/>
    <row r="20702" s="26" customFormat="1"/>
    <row r="20703" s="26" customFormat="1"/>
    <row r="20704" s="26" customFormat="1"/>
    <row r="20705" s="26" customFormat="1"/>
    <row r="20706" s="26" customFormat="1"/>
    <row r="20707" s="26" customFormat="1"/>
    <row r="20708" s="26" customFormat="1"/>
    <row r="20709" s="26" customFormat="1"/>
    <row r="20710" s="26" customFormat="1"/>
    <row r="20711" s="26" customFormat="1"/>
    <row r="20712" s="26" customFormat="1"/>
    <row r="20713" s="26" customFormat="1"/>
    <row r="20714" s="26" customFormat="1"/>
    <row r="20715" s="26" customFormat="1"/>
    <row r="20716" s="26" customFormat="1"/>
    <row r="20717" s="26" customFormat="1"/>
    <row r="20718" s="26" customFormat="1"/>
    <row r="20719" s="26" customFormat="1"/>
    <row r="20720" s="26" customFormat="1"/>
    <row r="20721" s="26" customFormat="1"/>
    <row r="20722" s="26" customFormat="1"/>
    <row r="20723" s="26" customFormat="1"/>
    <row r="20724" s="26" customFormat="1"/>
    <row r="20725" s="26" customFormat="1"/>
    <row r="20726" s="26" customFormat="1"/>
    <row r="20727" s="26" customFormat="1"/>
    <row r="20728" s="26" customFormat="1"/>
    <row r="20729" s="26" customFormat="1"/>
    <row r="20730" s="26" customFormat="1"/>
    <row r="20731" s="26" customFormat="1"/>
    <row r="20732" s="26" customFormat="1"/>
    <row r="20733" s="26" customFormat="1"/>
    <row r="20734" s="26" customFormat="1"/>
    <row r="20735" s="26" customFormat="1"/>
    <row r="20736" s="26" customFormat="1"/>
    <row r="20737" s="26" customFormat="1"/>
    <row r="20738" s="26" customFormat="1"/>
    <row r="20739" s="26" customFormat="1"/>
    <row r="20740" s="26" customFormat="1"/>
    <row r="20741" s="26" customFormat="1"/>
    <row r="20742" s="26" customFormat="1"/>
    <row r="20743" s="26" customFormat="1"/>
    <row r="20744" s="26" customFormat="1"/>
    <row r="20745" s="26" customFormat="1"/>
    <row r="20746" s="26" customFormat="1"/>
    <row r="20747" s="26" customFormat="1"/>
    <row r="20748" s="26" customFormat="1"/>
    <row r="20749" s="26" customFormat="1"/>
    <row r="20750" s="26" customFormat="1"/>
    <row r="20751" s="26" customFormat="1"/>
    <row r="20752" s="26" customFormat="1"/>
    <row r="20753" s="26" customFormat="1"/>
    <row r="20754" s="26" customFormat="1"/>
    <row r="20755" s="26" customFormat="1"/>
    <row r="20756" s="26" customFormat="1"/>
    <row r="20757" s="26" customFormat="1"/>
    <row r="20758" s="26" customFormat="1"/>
    <row r="20759" s="26" customFormat="1"/>
    <row r="20760" s="26" customFormat="1"/>
    <row r="20761" s="26" customFormat="1"/>
    <row r="20762" s="26" customFormat="1"/>
    <row r="20763" s="26" customFormat="1"/>
    <row r="20764" s="26" customFormat="1"/>
    <row r="20765" s="26" customFormat="1"/>
    <row r="20766" s="26" customFormat="1"/>
    <row r="20767" s="26" customFormat="1"/>
    <row r="20768" s="26" customFormat="1"/>
    <row r="20769" s="26" customFormat="1"/>
    <row r="20770" s="26" customFormat="1"/>
    <row r="20771" s="26" customFormat="1"/>
    <row r="20772" s="26" customFormat="1"/>
    <row r="20773" s="26" customFormat="1"/>
    <row r="20774" s="26" customFormat="1"/>
    <row r="20775" s="26" customFormat="1"/>
    <row r="20776" s="26" customFormat="1"/>
    <row r="20777" s="26" customFormat="1"/>
    <row r="20778" s="26" customFormat="1"/>
    <row r="20779" s="26" customFormat="1"/>
    <row r="20780" s="26" customFormat="1"/>
    <row r="20781" s="26" customFormat="1"/>
    <row r="20782" s="26" customFormat="1"/>
    <row r="20783" s="26" customFormat="1"/>
    <row r="20784" s="26" customFormat="1"/>
    <row r="20785" s="26" customFormat="1"/>
    <row r="20786" s="26" customFormat="1"/>
    <row r="20787" s="26" customFormat="1"/>
    <row r="20788" s="26" customFormat="1"/>
    <row r="20789" s="26" customFormat="1"/>
    <row r="20790" s="26" customFormat="1"/>
    <row r="20791" s="26" customFormat="1"/>
    <row r="20792" s="26" customFormat="1"/>
    <row r="20793" s="26" customFormat="1"/>
    <row r="20794" s="26" customFormat="1"/>
    <row r="20795" s="26" customFormat="1"/>
    <row r="20796" s="26" customFormat="1"/>
    <row r="20797" s="26" customFormat="1"/>
    <row r="20798" s="26" customFormat="1"/>
    <row r="20799" s="26" customFormat="1"/>
    <row r="20800" s="26" customFormat="1"/>
    <row r="20801" s="26" customFormat="1"/>
    <row r="20802" s="26" customFormat="1"/>
    <row r="20803" s="26" customFormat="1"/>
    <row r="20804" s="26" customFormat="1"/>
    <row r="20805" s="26" customFormat="1"/>
    <row r="20806" s="26" customFormat="1"/>
    <row r="20807" s="26" customFormat="1"/>
    <row r="20808" s="26" customFormat="1"/>
    <row r="20809" s="26" customFormat="1"/>
    <row r="20810" s="26" customFormat="1"/>
    <row r="20811" s="26" customFormat="1"/>
    <row r="20812" s="26" customFormat="1"/>
    <row r="20813" s="26" customFormat="1"/>
    <row r="20814" s="26" customFormat="1"/>
    <row r="20815" s="26" customFormat="1"/>
    <row r="20816" s="26" customFormat="1"/>
    <row r="20817" s="26" customFormat="1"/>
    <row r="20818" s="26" customFormat="1"/>
    <row r="20819" s="26" customFormat="1"/>
    <row r="20820" s="26" customFormat="1"/>
    <row r="20821" s="26" customFormat="1"/>
    <row r="20822" s="26" customFormat="1"/>
    <row r="20823" s="26" customFormat="1"/>
    <row r="20824" s="26" customFormat="1"/>
    <row r="20825" s="26" customFormat="1"/>
    <row r="20826" s="26" customFormat="1"/>
    <row r="20827" s="26" customFormat="1"/>
    <row r="20828" s="26" customFormat="1"/>
    <row r="20829" s="26" customFormat="1"/>
    <row r="20830" s="26" customFormat="1"/>
    <row r="20831" s="26" customFormat="1"/>
    <row r="20832" s="26" customFormat="1"/>
    <row r="20833" s="26" customFormat="1"/>
    <row r="20834" s="26" customFormat="1"/>
    <row r="20835" s="26" customFormat="1"/>
    <row r="20836" s="26" customFormat="1"/>
    <row r="20837" s="26" customFormat="1"/>
    <row r="20838" s="26" customFormat="1"/>
    <row r="20839" s="26" customFormat="1"/>
    <row r="20840" s="26" customFormat="1"/>
    <row r="20841" s="26" customFormat="1"/>
    <row r="20842" s="26" customFormat="1"/>
    <row r="20843" s="26" customFormat="1"/>
    <row r="20844" s="26" customFormat="1"/>
    <row r="20845" s="26" customFormat="1"/>
    <row r="20846" s="26" customFormat="1"/>
    <row r="20847" s="26" customFormat="1"/>
    <row r="20848" s="26" customFormat="1"/>
    <row r="20849" s="26" customFormat="1"/>
    <row r="20850" s="26" customFormat="1"/>
    <row r="20851" s="26" customFormat="1"/>
    <row r="20852" s="26" customFormat="1"/>
    <row r="20853" s="26" customFormat="1"/>
    <row r="20854" s="26" customFormat="1"/>
    <row r="20855" s="26" customFormat="1"/>
    <row r="20856" s="26" customFormat="1"/>
    <row r="20857" s="26" customFormat="1"/>
    <row r="20858" s="26" customFormat="1"/>
    <row r="20859" s="26" customFormat="1"/>
    <row r="20860" s="26" customFormat="1"/>
    <row r="20861" s="26" customFormat="1"/>
    <row r="20862" s="26" customFormat="1"/>
    <row r="20863" s="26" customFormat="1"/>
    <row r="20864" s="26" customFormat="1"/>
    <row r="20865" s="26" customFormat="1"/>
    <row r="20866" s="26" customFormat="1"/>
    <row r="20867" s="26" customFormat="1"/>
    <row r="20868" s="26" customFormat="1"/>
    <row r="20869" s="26" customFormat="1"/>
    <row r="20870" s="26" customFormat="1"/>
    <row r="20871" s="26" customFormat="1"/>
    <row r="20872" s="26" customFormat="1"/>
    <row r="20873" s="26" customFormat="1"/>
    <row r="20874" s="26" customFormat="1"/>
    <row r="20875" s="26" customFormat="1"/>
    <row r="20876" s="26" customFormat="1"/>
    <row r="20877" s="26" customFormat="1"/>
    <row r="20878" s="26" customFormat="1"/>
    <row r="20879" s="26" customFormat="1"/>
    <row r="20880" s="26" customFormat="1"/>
    <row r="20881" s="26" customFormat="1"/>
    <row r="20882" s="26" customFormat="1"/>
    <row r="20883" s="26" customFormat="1"/>
    <row r="20884" s="26" customFormat="1"/>
    <row r="20885" s="26" customFormat="1"/>
    <row r="20886" s="26" customFormat="1"/>
    <row r="20887" s="26" customFormat="1"/>
    <row r="20888" s="26" customFormat="1"/>
    <row r="20889" s="26" customFormat="1"/>
    <row r="20890" s="26" customFormat="1"/>
    <row r="20891" s="26" customFormat="1"/>
    <row r="20892" s="26" customFormat="1"/>
    <row r="20893" s="26" customFormat="1"/>
    <row r="20894" s="26" customFormat="1"/>
    <row r="20895" s="26" customFormat="1"/>
    <row r="20896" s="26" customFormat="1"/>
    <row r="20897" s="26" customFormat="1"/>
    <row r="20898" s="26" customFormat="1"/>
    <row r="20899" s="26" customFormat="1"/>
    <row r="20900" s="26" customFormat="1"/>
    <row r="20901" s="26" customFormat="1"/>
    <row r="20902" s="26" customFormat="1"/>
    <row r="20903" s="26" customFormat="1"/>
    <row r="20904" s="26" customFormat="1"/>
    <row r="20905" s="26" customFormat="1"/>
    <row r="20906" s="26" customFormat="1"/>
    <row r="20907" s="26" customFormat="1"/>
    <row r="20908" s="26" customFormat="1"/>
    <row r="20909" s="26" customFormat="1"/>
    <row r="20910" s="26" customFormat="1"/>
    <row r="20911" s="26" customFormat="1"/>
    <row r="20912" s="26" customFormat="1"/>
    <row r="20913" s="26" customFormat="1"/>
    <row r="20914" s="26" customFormat="1"/>
    <row r="20915" s="26" customFormat="1"/>
    <row r="20916" s="26" customFormat="1"/>
    <row r="20917" s="26" customFormat="1"/>
    <row r="20918" s="26" customFormat="1"/>
    <row r="20919" s="26" customFormat="1"/>
    <row r="20920" s="26" customFormat="1"/>
    <row r="20921" s="26" customFormat="1"/>
    <row r="20922" s="26" customFormat="1"/>
    <row r="20923" s="26" customFormat="1"/>
    <row r="20924" s="26" customFormat="1"/>
    <row r="20925" s="26" customFormat="1"/>
    <row r="20926" s="26" customFormat="1"/>
    <row r="20927" s="26" customFormat="1"/>
    <row r="20928" s="26" customFormat="1"/>
    <row r="20929" s="26" customFormat="1"/>
    <row r="20930" s="26" customFormat="1"/>
    <row r="20931" s="26" customFormat="1"/>
    <row r="20932" s="26" customFormat="1"/>
    <row r="20933" s="26" customFormat="1"/>
    <row r="20934" s="26" customFormat="1"/>
    <row r="20935" s="26" customFormat="1"/>
    <row r="20936" s="26" customFormat="1"/>
    <row r="20937" s="26" customFormat="1"/>
    <row r="20938" s="26" customFormat="1"/>
    <row r="20939" s="26" customFormat="1"/>
    <row r="20940" s="26" customFormat="1"/>
    <row r="20941" s="26" customFormat="1"/>
    <row r="20942" s="26" customFormat="1"/>
    <row r="20943" s="26" customFormat="1"/>
    <row r="20944" s="26" customFormat="1"/>
    <row r="20945" s="26" customFormat="1"/>
    <row r="20946" s="26" customFormat="1"/>
    <row r="20947" s="26" customFormat="1"/>
    <row r="20948" s="26" customFormat="1"/>
    <row r="20949" s="26" customFormat="1"/>
    <row r="20950" s="26" customFormat="1"/>
    <row r="20951" s="26" customFormat="1"/>
    <row r="20952" s="26" customFormat="1"/>
    <row r="20953" s="26" customFormat="1"/>
    <row r="20954" s="26" customFormat="1"/>
    <row r="20955" s="26" customFormat="1"/>
    <row r="20956" s="26" customFormat="1"/>
    <row r="20957" s="26" customFormat="1"/>
    <row r="20958" s="26" customFormat="1"/>
    <row r="20959" s="26" customFormat="1"/>
    <row r="20960" s="26" customFormat="1"/>
    <row r="20961" s="26" customFormat="1"/>
    <row r="20962" s="26" customFormat="1"/>
    <row r="20963" s="26" customFormat="1"/>
    <row r="20964" s="26" customFormat="1"/>
    <row r="20965" s="26" customFormat="1"/>
    <row r="20966" s="26" customFormat="1"/>
    <row r="20967" s="26" customFormat="1"/>
    <row r="20968" s="26" customFormat="1"/>
    <row r="20969" s="26" customFormat="1"/>
    <row r="20970" s="26" customFormat="1"/>
    <row r="20971" s="26" customFormat="1"/>
    <row r="20972" s="26" customFormat="1"/>
    <row r="20973" s="26" customFormat="1"/>
    <row r="20974" s="26" customFormat="1"/>
    <row r="20975" s="26" customFormat="1"/>
    <row r="20976" s="26" customFormat="1"/>
    <row r="20977" s="26" customFormat="1"/>
    <row r="20978" s="26" customFormat="1"/>
    <row r="20979" s="26" customFormat="1"/>
    <row r="20980" s="26" customFormat="1"/>
    <row r="20981" s="26" customFormat="1"/>
    <row r="20982" s="26" customFormat="1"/>
    <row r="20983" s="26" customFormat="1"/>
    <row r="20984" s="26" customFormat="1"/>
    <row r="20985" s="26" customFormat="1"/>
    <row r="20986" s="26" customFormat="1"/>
    <row r="20987" s="26" customFormat="1"/>
    <row r="20988" s="26" customFormat="1"/>
    <row r="20989" s="26" customFormat="1"/>
    <row r="20990" s="26" customFormat="1"/>
    <row r="20991" s="26" customFormat="1"/>
    <row r="20992" s="26" customFormat="1"/>
    <row r="20993" s="26" customFormat="1"/>
    <row r="20994" s="26" customFormat="1"/>
    <row r="20995" s="26" customFormat="1"/>
    <row r="20996" s="26" customFormat="1"/>
    <row r="20997" s="26" customFormat="1"/>
    <row r="20998" s="26" customFormat="1"/>
    <row r="20999" s="26" customFormat="1"/>
    <row r="21000" s="26" customFormat="1"/>
    <row r="21001" s="26" customFormat="1"/>
    <row r="21002" s="26" customFormat="1"/>
    <row r="21003" s="26" customFormat="1"/>
    <row r="21004" s="26" customFormat="1"/>
    <row r="21005" s="26" customFormat="1"/>
    <row r="21006" s="26" customFormat="1"/>
    <row r="21007" s="26" customFormat="1"/>
    <row r="21008" s="26" customFormat="1"/>
    <row r="21009" s="26" customFormat="1"/>
    <row r="21010" s="26" customFormat="1"/>
    <row r="21011" s="26" customFormat="1"/>
    <row r="21012" s="26" customFormat="1"/>
    <row r="21013" s="26" customFormat="1"/>
    <row r="21014" s="26" customFormat="1"/>
    <row r="21015" s="26" customFormat="1"/>
    <row r="21016" s="26" customFormat="1"/>
    <row r="21017" s="26" customFormat="1"/>
    <row r="21018" s="26" customFormat="1"/>
    <row r="21019" s="26" customFormat="1"/>
    <row r="21020" s="26" customFormat="1"/>
    <row r="21021" s="26" customFormat="1"/>
    <row r="21022" s="26" customFormat="1"/>
    <row r="21023" s="26" customFormat="1"/>
    <row r="21024" s="26" customFormat="1"/>
    <row r="21025" s="26" customFormat="1"/>
    <row r="21026" s="26" customFormat="1"/>
    <row r="21027" s="26" customFormat="1"/>
    <row r="21028" s="26" customFormat="1"/>
    <row r="21029" s="26" customFormat="1"/>
    <row r="21030" s="26" customFormat="1"/>
    <row r="21031" s="26" customFormat="1"/>
    <row r="21032" s="26" customFormat="1"/>
    <row r="21033" s="26" customFormat="1"/>
    <row r="21034" s="26" customFormat="1"/>
    <row r="21035" s="26" customFormat="1"/>
    <row r="21036" s="26" customFormat="1"/>
    <row r="21037" s="26" customFormat="1"/>
    <row r="21038" s="26" customFormat="1"/>
    <row r="21039" s="26" customFormat="1"/>
    <row r="21040" s="26" customFormat="1"/>
    <row r="21041" s="26" customFormat="1"/>
    <row r="21042" s="26" customFormat="1"/>
    <row r="21043" s="26" customFormat="1"/>
    <row r="21044" s="26" customFormat="1"/>
    <row r="21045" s="26" customFormat="1"/>
    <row r="21046" s="26" customFormat="1"/>
    <row r="21047" s="26" customFormat="1"/>
    <row r="21048" s="26" customFormat="1"/>
    <row r="21049" s="26" customFormat="1"/>
    <row r="21050" s="26" customFormat="1"/>
    <row r="21051" s="26" customFormat="1"/>
    <row r="21052" s="26" customFormat="1"/>
    <row r="21053" s="26" customFormat="1"/>
    <row r="21054" s="26" customFormat="1"/>
    <row r="21055" s="26" customFormat="1"/>
    <row r="21056" s="26" customFormat="1"/>
    <row r="21057" s="26" customFormat="1"/>
    <row r="21058" s="26" customFormat="1"/>
    <row r="21059" s="26" customFormat="1"/>
    <row r="21060" s="26" customFormat="1"/>
    <row r="21061" s="26" customFormat="1"/>
    <row r="21062" s="26" customFormat="1"/>
    <row r="21063" s="26" customFormat="1"/>
    <row r="21064" s="26" customFormat="1"/>
    <row r="21065" s="26" customFormat="1"/>
    <row r="21066" s="26" customFormat="1"/>
    <row r="21067" s="26" customFormat="1"/>
    <row r="21068" s="26" customFormat="1"/>
    <row r="21069" s="26" customFormat="1"/>
    <row r="21070" s="26" customFormat="1"/>
    <row r="21071" s="26" customFormat="1"/>
    <row r="21072" s="26" customFormat="1"/>
    <row r="21073" s="26" customFormat="1"/>
    <row r="21074" s="26" customFormat="1"/>
    <row r="21075" s="26" customFormat="1"/>
    <row r="21076" s="26" customFormat="1"/>
    <row r="21077" s="26" customFormat="1"/>
    <row r="21078" s="26" customFormat="1"/>
    <row r="21079" s="26" customFormat="1"/>
    <row r="21080" s="26" customFormat="1"/>
    <row r="21081" s="26" customFormat="1"/>
    <row r="21082" s="26" customFormat="1"/>
    <row r="21083" s="26" customFormat="1"/>
    <row r="21084" s="26" customFormat="1"/>
    <row r="21085" s="26" customFormat="1"/>
    <row r="21086" s="26" customFormat="1"/>
    <row r="21087" s="26" customFormat="1"/>
    <row r="21088" s="26" customFormat="1"/>
    <row r="21089" s="26" customFormat="1"/>
    <row r="21090" s="26" customFormat="1"/>
    <row r="21091" s="26" customFormat="1"/>
    <row r="21092" s="26" customFormat="1"/>
    <row r="21093" s="26" customFormat="1"/>
    <row r="21094" s="26" customFormat="1"/>
    <row r="21095" s="26" customFormat="1"/>
    <row r="21096" s="26" customFormat="1"/>
    <row r="21097" s="26" customFormat="1"/>
    <row r="21098" s="26" customFormat="1"/>
    <row r="21099" s="26" customFormat="1"/>
    <row r="21100" s="26" customFormat="1"/>
    <row r="21101" s="26" customFormat="1"/>
    <row r="21102" s="26" customFormat="1"/>
    <row r="21103" s="26" customFormat="1"/>
    <row r="21104" s="26" customFormat="1"/>
    <row r="21105" s="26" customFormat="1"/>
    <row r="21106" s="26" customFormat="1"/>
    <row r="21107" s="26" customFormat="1"/>
    <row r="21108" s="26" customFormat="1"/>
    <row r="21109" s="26" customFormat="1"/>
    <row r="21110" s="26" customFormat="1"/>
    <row r="21111" s="26" customFormat="1"/>
    <row r="21112" s="26" customFormat="1"/>
    <row r="21113" s="26" customFormat="1"/>
    <row r="21114" s="26" customFormat="1"/>
    <row r="21115" s="26" customFormat="1"/>
    <row r="21116" s="26" customFormat="1"/>
    <row r="21117" s="26" customFormat="1"/>
    <row r="21118" s="26" customFormat="1"/>
    <row r="21119" s="26" customFormat="1"/>
    <row r="21120" s="26" customFormat="1"/>
    <row r="21121" s="26" customFormat="1"/>
    <row r="21122" s="26" customFormat="1"/>
    <row r="21123" s="26" customFormat="1"/>
    <row r="21124" s="26" customFormat="1"/>
    <row r="21125" s="26" customFormat="1"/>
    <row r="21126" s="26" customFormat="1"/>
    <row r="21127" s="26" customFormat="1"/>
    <row r="21128" s="26" customFormat="1"/>
    <row r="21129" s="26" customFormat="1"/>
    <row r="21130" s="26" customFormat="1"/>
    <row r="21131" s="26" customFormat="1"/>
    <row r="21132" s="26" customFormat="1"/>
    <row r="21133" s="26" customFormat="1"/>
    <row r="21134" s="26" customFormat="1"/>
    <row r="21135" s="26" customFormat="1"/>
    <row r="21136" s="26" customFormat="1"/>
    <row r="21137" s="26" customFormat="1"/>
    <row r="21138" s="26" customFormat="1"/>
    <row r="21139" s="26" customFormat="1"/>
    <row r="21140" s="26" customFormat="1"/>
    <row r="21141" s="26" customFormat="1"/>
    <row r="21142" s="26" customFormat="1"/>
    <row r="21143" s="26" customFormat="1"/>
    <row r="21144" s="26" customFormat="1"/>
    <row r="21145" s="26" customFormat="1"/>
    <row r="21146" s="26" customFormat="1"/>
    <row r="21147" s="26" customFormat="1"/>
    <row r="21148" s="26" customFormat="1"/>
    <row r="21149" s="26" customFormat="1"/>
    <row r="21150" s="26" customFormat="1"/>
    <row r="21151" s="26" customFormat="1"/>
    <row r="21152" s="26" customFormat="1"/>
    <row r="21153" s="26" customFormat="1"/>
    <row r="21154" s="26" customFormat="1"/>
    <row r="21155" s="26" customFormat="1"/>
    <row r="21156" s="26" customFormat="1"/>
    <row r="21157" s="26" customFormat="1"/>
    <row r="21158" s="26" customFormat="1"/>
    <row r="21159" s="26" customFormat="1"/>
    <row r="21160" s="26" customFormat="1"/>
    <row r="21161" s="26" customFormat="1"/>
    <row r="21162" s="26" customFormat="1"/>
    <row r="21163" s="26" customFormat="1"/>
    <row r="21164" s="26" customFormat="1"/>
    <row r="21165" s="26" customFormat="1"/>
    <row r="21166" s="26" customFormat="1"/>
    <row r="21167" s="26" customFormat="1"/>
    <row r="21168" s="26" customFormat="1"/>
    <row r="21169" s="26" customFormat="1"/>
    <row r="21170" s="26" customFormat="1"/>
    <row r="21171" s="26" customFormat="1"/>
    <row r="21172" s="26" customFormat="1"/>
    <row r="21173" s="26" customFormat="1"/>
    <row r="21174" s="26" customFormat="1"/>
    <row r="21175" s="26" customFormat="1"/>
    <row r="21176" s="26" customFormat="1"/>
    <row r="21177" s="26" customFormat="1"/>
    <row r="21178" s="26" customFormat="1"/>
    <row r="21179" s="26" customFormat="1"/>
    <row r="21180" s="26" customFormat="1"/>
    <row r="21181" s="26" customFormat="1"/>
    <row r="21182" s="26" customFormat="1"/>
    <row r="21183" s="26" customFormat="1"/>
    <row r="21184" s="26" customFormat="1"/>
    <row r="21185" s="26" customFormat="1"/>
    <row r="21186" s="26" customFormat="1"/>
    <row r="21187" s="26" customFormat="1"/>
    <row r="21188" s="26" customFormat="1"/>
    <row r="21189" s="26" customFormat="1"/>
    <row r="21190" s="26" customFormat="1"/>
    <row r="21191" s="26" customFormat="1"/>
    <row r="21192" s="26" customFormat="1"/>
    <row r="21193" s="26" customFormat="1"/>
    <row r="21194" s="26" customFormat="1"/>
    <row r="21195" s="26" customFormat="1"/>
    <row r="21196" s="26" customFormat="1"/>
    <row r="21197" s="26" customFormat="1"/>
    <row r="21198" s="26" customFormat="1"/>
    <row r="21199" s="26" customFormat="1"/>
    <row r="21200" s="26" customFormat="1"/>
    <row r="21201" s="26" customFormat="1"/>
    <row r="21202" s="26" customFormat="1"/>
    <row r="21203" s="26" customFormat="1"/>
    <row r="21204" s="26" customFormat="1"/>
    <row r="21205" s="26" customFormat="1"/>
    <row r="21206" s="26" customFormat="1"/>
    <row r="21207" s="26" customFormat="1"/>
    <row r="21208" s="26" customFormat="1"/>
    <row r="21209" s="26" customFormat="1"/>
    <row r="21210" s="26" customFormat="1"/>
    <row r="21211" s="26" customFormat="1"/>
    <row r="21212" s="26" customFormat="1"/>
    <row r="21213" s="26" customFormat="1"/>
    <row r="21214" s="26" customFormat="1"/>
    <row r="21215" s="26" customFormat="1"/>
    <row r="21216" s="26" customFormat="1"/>
    <row r="21217" s="26" customFormat="1"/>
    <row r="21218" s="26" customFormat="1"/>
    <row r="21219" s="26" customFormat="1"/>
    <row r="21220" s="26" customFormat="1"/>
    <row r="21221" s="26" customFormat="1"/>
    <row r="21222" s="26" customFormat="1"/>
    <row r="21223" s="26" customFormat="1"/>
    <row r="21224" s="26" customFormat="1"/>
    <row r="21225" s="26" customFormat="1"/>
    <row r="21226" s="26" customFormat="1"/>
    <row r="21227" s="26" customFormat="1"/>
    <row r="21228" s="26" customFormat="1"/>
    <row r="21229" s="26" customFormat="1"/>
    <row r="21230" s="26" customFormat="1"/>
    <row r="21231" s="26" customFormat="1"/>
    <row r="21232" s="26" customFormat="1"/>
    <row r="21233" s="26" customFormat="1"/>
    <row r="21234" s="26" customFormat="1"/>
    <row r="21235" s="26" customFormat="1"/>
    <row r="21236" s="26" customFormat="1"/>
    <row r="21237" s="26" customFormat="1"/>
    <row r="21238" s="26" customFormat="1"/>
    <row r="21239" s="26" customFormat="1"/>
    <row r="21240" s="26" customFormat="1"/>
    <row r="21241" s="26" customFormat="1"/>
    <row r="21242" s="26" customFormat="1"/>
    <row r="21243" s="26" customFormat="1"/>
    <row r="21244" s="26" customFormat="1"/>
    <row r="21245" s="26" customFormat="1"/>
    <row r="21246" s="26" customFormat="1"/>
    <row r="21247" s="26" customFormat="1"/>
    <row r="21248" s="26" customFormat="1"/>
    <row r="21249" s="26" customFormat="1"/>
    <row r="21250" s="26" customFormat="1"/>
    <row r="21251" s="26" customFormat="1"/>
    <row r="21252" s="26" customFormat="1"/>
    <row r="21253" s="26" customFormat="1"/>
    <row r="21254" s="26" customFormat="1"/>
    <row r="21255" s="26" customFormat="1"/>
    <row r="21256" s="26" customFormat="1"/>
    <row r="21257" s="26" customFormat="1"/>
    <row r="21258" s="26" customFormat="1"/>
    <row r="21259" s="26" customFormat="1"/>
    <row r="21260" s="26" customFormat="1"/>
    <row r="21261" s="26" customFormat="1"/>
    <row r="21262" s="26" customFormat="1"/>
    <row r="21263" s="26" customFormat="1"/>
    <row r="21264" s="26" customFormat="1"/>
    <row r="21265" s="26" customFormat="1"/>
    <row r="21266" s="26" customFormat="1"/>
    <row r="21267" s="26" customFormat="1"/>
    <row r="21268" s="26" customFormat="1"/>
    <row r="21269" s="26" customFormat="1"/>
    <row r="21270" s="26" customFormat="1"/>
    <row r="21271" s="26" customFormat="1"/>
    <row r="21272" s="26" customFormat="1"/>
    <row r="21273" s="26" customFormat="1"/>
    <row r="21274" s="26" customFormat="1"/>
    <row r="21275" s="26" customFormat="1"/>
    <row r="21276" s="26" customFormat="1"/>
    <row r="21277" s="26" customFormat="1"/>
    <row r="21278" s="26" customFormat="1"/>
    <row r="21279" s="26" customFormat="1"/>
    <row r="21280" s="26" customFormat="1"/>
    <row r="21281" s="26" customFormat="1"/>
    <row r="21282" s="26" customFormat="1"/>
    <row r="21283" s="26" customFormat="1"/>
    <row r="21284" s="26" customFormat="1"/>
    <row r="21285" s="26" customFormat="1"/>
    <row r="21286" s="26" customFormat="1"/>
    <row r="21287" s="26" customFormat="1"/>
    <row r="21288" s="26" customFormat="1"/>
    <row r="21289" s="26" customFormat="1"/>
    <row r="21290" s="26" customFormat="1"/>
    <row r="21291" s="26" customFormat="1"/>
    <row r="21292" s="26" customFormat="1"/>
    <row r="21293" s="26" customFormat="1"/>
    <row r="21294" s="26" customFormat="1"/>
    <row r="21295" s="26" customFormat="1"/>
    <row r="21296" s="26" customFormat="1"/>
    <row r="21297" s="26" customFormat="1"/>
    <row r="21298" s="26" customFormat="1"/>
    <row r="21299" s="26" customFormat="1"/>
    <row r="21300" s="26" customFormat="1"/>
    <row r="21301" s="26" customFormat="1"/>
    <row r="21302" s="26" customFormat="1"/>
    <row r="21303" s="26" customFormat="1"/>
    <row r="21304" s="26" customFormat="1"/>
    <row r="21305" s="26" customFormat="1"/>
    <row r="21306" s="26" customFormat="1"/>
    <row r="21307" s="26" customFormat="1"/>
    <row r="21308" s="26" customFormat="1"/>
    <row r="21309" s="26" customFormat="1"/>
    <row r="21310" s="26" customFormat="1"/>
    <row r="21311" s="26" customFormat="1"/>
    <row r="21312" s="26" customFormat="1"/>
    <row r="21313" s="26" customFormat="1"/>
    <row r="21314" s="26" customFormat="1"/>
    <row r="21315" s="26" customFormat="1"/>
    <row r="21316" s="26" customFormat="1"/>
    <row r="21317" s="26" customFormat="1"/>
    <row r="21318" s="26" customFormat="1"/>
    <row r="21319" s="26" customFormat="1"/>
    <row r="21320" s="26" customFormat="1"/>
    <row r="21321" s="26" customFormat="1"/>
    <row r="21322" s="26" customFormat="1"/>
    <row r="21323" s="26" customFormat="1"/>
    <row r="21324" s="26" customFormat="1"/>
    <row r="21325" s="26" customFormat="1"/>
    <row r="21326" s="26" customFormat="1"/>
    <row r="21327" s="26" customFormat="1"/>
    <row r="21328" s="26" customFormat="1"/>
    <row r="21329" s="26" customFormat="1"/>
    <row r="21330" s="26" customFormat="1"/>
    <row r="21331" s="26" customFormat="1"/>
    <row r="21332" s="26" customFormat="1"/>
    <row r="21333" s="26" customFormat="1"/>
    <row r="21334" s="26" customFormat="1"/>
    <row r="21335" s="26" customFormat="1"/>
    <row r="21336" s="26" customFormat="1"/>
    <row r="21337" s="26" customFormat="1"/>
    <row r="21338" s="26" customFormat="1"/>
    <row r="21339" s="26" customFormat="1"/>
    <row r="21340" s="26" customFormat="1"/>
    <row r="21341" s="26" customFormat="1"/>
    <row r="21342" s="26" customFormat="1"/>
    <row r="21343" s="26" customFormat="1"/>
    <row r="21344" s="26" customFormat="1"/>
    <row r="21345" s="26" customFormat="1"/>
    <row r="21346" s="26" customFormat="1"/>
    <row r="21347" s="26" customFormat="1"/>
    <row r="21348" s="26" customFormat="1"/>
    <row r="21349" s="26" customFormat="1"/>
    <row r="21350" s="26" customFormat="1"/>
    <row r="21351" s="26" customFormat="1"/>
    <row r="21352" s="26" customFormat="1"/>
    <row r="21353" s="26" customFormat="1"/>
    <row r="21354" s="26" customFormat="1"/>
    <row r="21355" s="26" customFormat="1"/>
    <row r="21356" s="26" customFormat="1"/>
    <row r="21357" s="26" customFormat="1"/>
    <row r="21358" s="26" customFormat="1"/>
    <row r="21359" s="26" customFormat="1"/>
    <row r="21360" s="26" customFormat="1"/>
    <row r="21361" s="26" customFormat="1"/>
    <row r="21362" s="26" customFormat="1"/>
    <row r="21363" s="26" customFormat="1"/>
    <row r="21364" s="26" customFormat="1"/>
    <row r="21365" s="26" customFormat="1"/>
    <row r="21366" s="26" customFormat="1"/>
    <row r="21367" s="26" customFormat="1"/>
    <row r="21368" s="26" customFormat="1"/>
    <row r="21369" s="26" customFormat="1"/>
    <row r="21370" s="26" customFormat="1"/>
    <row r="21371" s="26" customFormat="1"/>
    <row r="21372" s="26" customFormat="1"/>
    <row r="21373" s="26" customFormat="1"/>
    <row r="21374" s="26" customFormat="1"/>
    <row r="21375" s="26" customFormat="1"/>
    <row r="21376" s="26" customFormat="1"/>
    <row r="21377" s="26" customFormat="1"/>
    <row r="21378" s="26" customFormat="1"/>
    <row r="21379" s="26" customFormat="1"/>
    <row r="21380" s="26" customFormat="1"/>
    <row r="21381" s="26" customFormat="1"/>
    <row r="21382" s="26" customFormat="1"/>
    <row r="21383" s="26" customFormat="1"/>
    <row r="21384" s="26" customFormat="1"/>
    <row r="21385" s="26" customFormat="1"/>
    <row r="21386" s="26" customFormat="1"/>
    <row r="21387" s="26" customFormat="1"/>
    <row r="21388" s="26" customFormat="1"/>
    <row r="21389" s="26" customFormat="1"/>
    <row r="21390" s="26" customFormat="1"/>
    <row r="21391" s="26" customFormat="1"/>
    <row r="21392" s="26" customFormat="1"/>
    <row r="21393" s="26" customFormat="1"/>
    <row r="21394" s="26" customFormat="1"/>
    <row r="21395" s="26" customFormat="1"/>
    <row r="21396" s="26" customFormat="1"/>
    <row r="21397" s="26" customFormat="1"/>
    <row r="21398" s="26" customFormat="1"/>
    <row r="21399" s="26" customFormat="1"/>
    <row r="21400" s="26" customFormat="1"/>
    <row r="21401" s="26" customFormat="1"/>
    <row r="21402" s="26" customFormat="1"/>
    <row r="21403" s="26" customFormat="1"/>
    <row r="21404" s="26" customFormat="1"/>
    <row r="21405" s="26" customFormat="1"/>
    <row r="21406" s="26" customFormat="1"/>
    <row r="21407" s="26" customFormat="1"/>
    <row r="21408" s="26" customFormat="1"/>
    <row r="21409" s="26" customFormat="1"/>
    <row r="21410" s="26" customFormat="1"/>
    <row r="21411" s="26" customFormat="1"/>
    <row r="21412" s="26" customFormat="1"/>
    <row r="21413" s="26" customFormat="1"/>
    <row r="21414" s="26" customFormat="1"/>
    <row r="21415" s="26" customFormat="1"/>
    <row r="21416" s="26" customFormat="1"/>
    <row r="21417" s="26" customFormat="1"/>
    <row r="21418" s="26" customFormat="1"/>
    <row r="21419" s="26" customFormat="1"/>
    <row r="21420" s="26" customFormat="1"/>
    <row r="21421" s="26" customFormat="1"/>
    <row r="21422" s="26" customFormat="1"/>
    <row r="21423" s="26" customFormat="1"/>
    <row r="21424" s="26" customFormat="1"/>
    <row r="21425" s="26" customFormat="1"/>
    <row r="21426" s="26" customFormat="1"/>
    <row r="21427" s="26" customFormat="1"/>
    <row r="21428" s="26" customFormat="1"/>
    <row r="21429" s="26" customFormat="1"/>
    <row r="21430" s="26" customFormat="1"/>
    <row r="21431" s="26" customFormat="1"/>
    <row r="21432" s="26" customFormat="1"/>
    <row r="21433" s="26" customFormat="1"/>
    <row r="21434" s="26" customFormat="1"/>
    <row r="21435" s="26" customFormat="1"/>
    <row r="21436" s="26" customFormat="1"/>
    <row r="21437" s="26" customFormat="1"/>
    <row r="21438" s="26" customFormat="1"/>
    <row r="21439" s="26" customFormat="1"/>
    <row r="21440" s="26" customFormat="1"/>
    <row r="21441" s="26" customFormat="1"/>
    <row r="21442" s="26" customFormat="1"/>
    <row r="21443" s="26" customFormat="1"/>
    <row r="21444" s="26" customFormat="1"/>
    <row r="21445" s="26" customFormat="1"/>
    <row r="21446" s="26" customFormat="1"/>
    <row r="21447" s="26" customFormat="1"/>
    <row r="21448" s="26" customFormat="1"/>
    <row r="21449" s="26" customFormat="1"/>
    <row r="21450" s="26" customFormat="1"/>
    <row r="21451" s="26" customFormat="1"/>
    <row r="21452" s="26" customFormat="1"/>
    <row r="21453" s="26" customFormat="1"/>
    <row r="21454" s="26" customFormat="1"/>
    <row r="21455" s="26" customFormat="1"/>
    <row r="21456" s="26" customFormat="1"/>
    <row r="21457" s="26" customFormat="1"/>
    <row r="21458" s="26" customFormat="1"/>
    <row r="21459" s="26" customFormat="1"/>
    <row r="21460" s="26" customFormat="1"/>
    <row r="21461" s="26" customFormat="1"/>
    <row r="21462" s="26" customFormat="1"/>
    <row r="21463" s="26" customFormat="1"/>
    <row r="21464" s="26" customFormat="1"/>
    <row r="21465" s="26" customFormat="1"/>
    <row r="21466" s="26" customFormat="1"/>
    <row r="21467" s="26" customFormat="1"/>
    <row r="21468" s="26" customFormat="1"/>
    <row r="21469" s="26" customFormat="1"/>
    <row r="21470" s="26" customFormat="1"/>
    <row r="21471" s="26" customFormat="1"/>
    <row r="21472" s="26" customFormat="1"/>
    <row r="21473" s="26" customFormat="1"/>
    <row r="21474" s="26" customFormat="1"/>
    <row r="21475" s="26" customFormat="1"/>
    <row r="21476" s="26" customFormat="1"/>
    <row r="21477" s="26" customFormat="1"/>
    <row r="21478" s="26" customFormat="1"/>
    <row r="21479" s="26" customFormat="1"/>
    <row r="21480" s="26" customFormat="1"/>
    <row r="21481" s="26" customFormat="1"/>
    <row r="21482" s="26" customFormat="1"/>
    <row r="21483" s="26" customFormat="1"/>
    <row r="21484" s="26" customFormat="1"/>
    <row r="21485" s="26" customFormat="1"/>
    <row r="21486" s="26" customFormat="1"/>
    <row r="21487" s="26" customFormat="1"/>
    <row r="21488" s="26" customFormat="1"/>
    <row r="21489" s="26" customFormat="1"/>
    <row r="21490" s="26" customFormat="1"/>
    <row r="21491" s="26" customFormat="1"/>
    <row r="21492" s="26" customFormat="1"/>
    <row r="21493" s="26" customFormat="1"/>
    <row r="21494" s="26" customFormat="1"/>
    <row r="21495" s="26" customFormat="1"/>
    <row r="21496" s="26" customFormat="1"/>
    <row r="21497" s="26" customFormat="1"/>
    <row r="21498" s="26" customFormat="1"/>
    <row r="21499" s="26" customFormat="1"/>
    <row r="21500" s="26" customFormat="1"/>
    <row r="21501" s="26" customFormat="1"/>
    <row r="21502" s="26" customFormat="1"/>
    <row r="21503" s="26" customFormat="1"/>
    <row r="21504" s="26" customFormat="1"/>
    <row r="21505" s="26" customFormat="1"/>
    <row r="21506" s="26" customFormat="1"/>
    <row r="21507" s="26" customFormat="1"/>
    <row r="21508" s="26" customFormat="1"/>
    <row r="21509" s="26" customFormat="1"/>
    <row r="21510" s="26" customFormat="1"/>
    <row r="21511" s="26" customFormat="1"/>
    <row r="21512" s="26" customFormat="1"/>
    <row r="21513" s="26" customFormat="1"/>
    <row r="21514" s="26" customFormat="1"/>
    <row r="21515" s="26" customFormat="1"/>
    <row r="21516" s="26" customFormat="1"/>
    <row r="21517" s="26" customFormat="1"/>
    <row r="21518" s="26" customFormat="1"/>
    <row r="21519" s="26" customFormat="1"/>
    <row r="21520" s="26" customFormat="1"/>
    <row r="21521" s="26" customFormat="1"/>
    <row r="21522" s="26" customFormat="1"/>
    <row r="21523" s="26" customFormat="1"/>
    <row r="21524" s="26" customFormat="1"/>
    <row r="21525" s="26" customFormat="1"/>
    <row r="21526" s="26" customFormat="1"/>
    <row r="21527" s="26" customFormat="1"/>
    <row r="21528" s="26" customFormat="1"/>
    <row r="21529" s="26" customFormat="1"/>
    <row r="21530" s="26" customFormat="1"/>
    <row r="21531" s="26" customFormat="1"/>
    <row r="21532" s="26" customFormat="1"/>
    <row r="21533" s="26" customFormat="1"/>
    <row r="21534" s="26" customFormat="1"/>
    <row r="21535" s="26" customFormat="1"/>
    <row r="21536" s="26" customFormat="1"/>
    <row r="21537" s="26" customFormat="1"/>
    <row r="21538" s="26" customFormat="1"/>
    <row r="21539" s="26" customFormat="1"/>
    <row r="21540" s="26" customFormat="1"/>
    <row r="21541" s="26" customFormat="1"/>
    <row r="21542" s="26" customFormat="1"/>
    <row r="21543" s="26" customFormat="1"/>
    <row r="21544" s="26" customFormat="1"/>
    <row r="21545" s="26" customFormat="1"/>
    <row r="21546" s="26" customFormat="1"/>
    <row r="21547" s="26" customFormat="1"/>
    <row r="21548" s="26" customFormat="1"/>
    <row r="21549" s="26" customFormat="1"/>
    <row r="21550" s="26" customFormat="1"/>
    <row r="21551" s="26" customFormat="1"/>
    <row r="21552" s="26" customFormat="1"/>
    <row r="21553" s="26" customFormat="1"/>
    <row r="21554" s="26" customFormat="1"/>
    <row r="21555" s="26" customFormat="1"/>
    <row r="21556" s="26" customFormat="1"/>
    <row r="21557" s="26" customFormat="1"/>
    <row r="21558" s="26" customFormat="1"/>
    <row r="21559" s="26" customFormat="1"/>
    <row r="21560" s="26" customFormat="1"/>
    <row r="21561" s="26" customFormat="1"/>
    <row r="21562" s="26" customFormat="1"/>
    <row r="21563" s="26" customFormat="1"/>
    <row r="21564" s="26" customFormat="1"/>
    <row r="21565" s="26" customFormat="1"/>
    <row r="21566" s="26" customFormat="1"/>
    <row r="21567" s="26" customFormat="1"/>
    <row r="21568" s="26" customFormat="1"/>
    <row r="21569" s="26" customFormat="1"/>
    <row r="21570" s="26" customFormat="1"/>
    <row r="21571" s="26" customFormat="1"/>
    <row r="21572" s="26" customFormat="1"/>
    <row r="21573" s="26" customFormat="1"/>
    <row r="21574" s="26" customFormat="1"/>
    <row r="21575" s="26" customFormat="1"/>
    <row r="21576" s="26" customFormat="1"/>
    <row r="21577" s="26" customFormat="1"/>
    <row r="21578" s="26" customFormat="1"/>
    <row r="21579" s="26" customFormat="1"/>
    <row r="21580" s="26" customFormat="1"/>
    <row r="21581" s="26" customFormat="1"/>
    <row r="21582" s="26" customFormat="1"/>
    <row r="21583" s="26" customFormat="1"/>
    <row r="21584" s="26" customFormat="1"/>
    <row r="21585" s="26" customFormat="1"/>
    <row r="21586" s="26" customFormat="1"/>
    <row r="21587" s="26" customFormat="1"/>
    <row r="21588" s="26" customFormat="1"/>
    <row r="21589" s="26" customFormat="1"/>
    <row r="21590" s="26" customFormat="1"/>
    <row r="21591" s="26" customFormat="1"/>
    <row r="21592" s="26" customFormat="1"/>
    <row r="21593" s="26" customFormat="1"/>
    <row r="21594" s="26" customFormat="1"/>
    <row r="21595" s="26" customFormat="1"/>
    <row r="21596" s="26" customFormat="1"/>
    <row r="21597" s="26" customFormat="1"/>
    <row r="21598" s="26" customFormat="1"/>
    <row r="21599" s="26" customFormat="1"/>
    <row r="21600" s="26" customFormat="1"/>
    <row r="21601" s="26" customFormat="1"/>
    <row r="21602" s="26" customFormat="1"/>
    <row r="21603" s="26" customFormat="1"/>
    <row r="21604" s="26" customFormat="1"/>
    <row r="21605" s="26" customFormat="1"/>
    <row r="21606" s="26" customFormat="1"/>
    <row r="21607" s="26" customFormat="1"/>
    <row r="21608" s="26" customFormat="1"/>
    <row r="21609" s="26" customFormat="1"/>
    <row r="21610" s="26" customFormat="1"/>
    <row r="21611" s="26" customFormat="1"/>
    <row r="21612" s="26" customFormat="1"/>
    <row r="21613" s="26" customFormat="1"/>
    <row r="21614" s="26" customFormat="1"/>
    <row r="21615" s="26" customFormat="1"/>
    <row r="21616" s="26" customFormat="1"/>
    <row r="21617" s="26" customFormat="1"/>
    <row r="21618" s="26" customFormat="1"/>
    <row r="21619" s="26" customFormat="1"/>
    <row r="21620" s="26" customFormat="1"/>
    <row r="21621" s="26" customFormat="1"/>
    <row r="21622" s="26" customFormat="1"/>
    <row r="21623" s="26" customFormat="1"/>
    <row r="21624" s="26" customFormat="1"/>
    <row r="21625" s="26" customFormat="1"/>
    <row r="21626" s="26" customFormat="1"/>
    <row r="21627" s="26" customFormat="1"/>
    <row r="21628" s="26" customFormat="1"/>
    <row r="21629" s="26" customFormat="1"/>
    <row r="21630" s="26" customFormat="1"/>
    <row r="21631" s="26" customFormat="1"/>
    <row r="21632" s="26" customFormat="1"/>
    <row r="21633" s="26" customFormat="1"/>
    <row r="21634" s="26" customFormat="1"/>
    <row r="21635" s="26" customFormat="1"/>
    <row r="21636" s="26" customFormat="1"/>
    <row r="21637" s="26" customFormat="1"/>
    <row r="21638" s="26" customFormat="1"/>
    <row r="21639" s="26" customFormat="1"/>
    <row r="21640" s="26" customFormat="1"/>
    <row r="21641" s="26" customFormat="1"/>
    <row r="21642" s="26" customFormat="1"/>
    <row r="21643" s="26" customFormat="1"/>
    <row r="21644" s="26" customFormat="1"/>
    <row r="21645" s="26" customFormat="1"/>
    <row r="21646" s="26" customFormat="1"/>
    <row r="21647" s="26" customFormat="1"/>
    <row r="21648" s="26" customFormat="1"/>
    <row r="21649" s="26" customFormat="1"/>
    <row r="21650" s="26" customFormat="1"/>
    <row r="21651" s="26" customFormat="1"/>
    <row r="21652" s="26" customFormat="1"/>
    <row r="21653" s="26" customFormat="1"/>
    <row r="21654" s="26" customFormat="1"/>
    <row r="21655" s="26" customFormat="1"/>
    <row r="21656" s="26" customFormat="1"/>
    <row r="21657" s="26" customFormat="1"/>
    <row r="21658" s="26" customFormat="1"/>
    <row r="21659" s="26" customFormat="1"/>
    <row r="21660" s="26" customFormat="1"/>
    <row r="21661" s="26" customFormat="1"/>
    <row r="21662" s="26" customFormat="1"/>
    <row r="21663" s="26" customFormat="1"/>
    <row r="21664" s="26" customFormat="1"/>
    <row r="21665" s="26" customFormat="1"/>
    <row r="21666" s="26" customFormat="1"/>
    <row r="21667" s="26" customFormat="1"/>
    <row r="21668" s="26" customFormat="1"/>
    <row r="21669" s="26" customFormat="1"/>
    <row r="21670" s="26" customFormat="1"/>
    <row r="21671" s="26" customFormat="1"/>
    <row r="21672" s="26" customFormat="1"/>
    <row r="21673" s="26" customFormat="1"/>
    <row r="21674" s="26" customFormat="1"/>
    <row r="21675" s="26" customFormat="1"/>
    <row r="21676" s="26" customFormat="1"/>
    <row r="21677" s="26" customFormat="1"/>
    <row r="21678" s="26" customFormat="1"/>
    <row r="21679" s="26" customFormat="1"/>
    <row r="21680" s="26" customFormat="1"/>
    <row r="21681" s="26" customFormat="1"/>
    <row r="21682" s="26" customFormat="1"/>
    <row r="21683" s="26" customFormat="1"/>
    <row r="21684" s="26" customFormat="1"/>
    <row r="21685" s="26" customFormat="1"/>
    <row r="21686" s="26" customFormat="1"/>
    <row r="21687" s="26" customFormat="1"/>
    <row r="21688" s="26" customFormat="1"/>
    <row r="21689" s="26" customFormat="1"/>
    <row r="21690" s="26" customFormat="1"/>
    <row r="21691" s="26" customFormat="1"/>
    <row r="21692" s="26" customFormat="1"/>
    <row r="21693" s="26" customFormat="1"/>
    <row r="21694" s="26" customFormat="1"/>
    <row r="21695" s="26" customFormat="1"/>
    <row r="21696" s="26" customFormat="1"/>
    <row r="21697" s="26" customFormat="1"/>
    <row r="21698" s="26" customFormat="1"/>
    <row r="21699" s="26" customFormat="1"/>
    <row r="21700" s="26" customFormat="1"/>
    <row r="21701" s="26" customFormat="1"/>
    <row r="21702" s="26" customFormat="1"/>
    <row r="21703" s="26" customFormat="1"/>
    <row r="21704" s="26" customFormat="1"/>
    <row r="21705" s="26" customFormat="1"/>
    <row r="21706" s="26" customFormat="1"/>
    <row r="21707" s="26" customFormat="1"/>
    <row r="21708" s="26" customFormat="1"/>
    <row r="21709" s="26" customFormat="1"/>
    <row r="21710" s="26" customFormat="1"/>
    <row r="21711" s="26" customFormat="1"/>
    <row r="21712" s="26" customFormat="1"/>
    <row r="21713" s="26" customFormat="1"/>
    <row r="21714" s="26" customFormat="1"/>
    <row r="21715" s="26" customFormat="1"/>
    <row r="21716" s="26" customFormat="1"/>
    <row r="21717" s="26" customFormat="1"/>
    <row r="21718" s="26" customFormat="1"/>
    <row r="21719" s="26" customFormat="1"/>
    <row r="21720" s="26" customFormat="1"/>
    <row r="21721" s="26" customFormat="1"/>
    <row r="21722" s="26" customFormat="1"/>
    <row r="21723" s="26" customFormat="1"/>
    <row r="21724" s="26" customFormat="1"/>
    <row r="21725" s="26" customFormat="1"/>
    <row r="21726" s="26" customFormat="1"/>
    <row r="21727" s="26" customFormat="1"/>
    <row r="21728" s="26" customFormat="1"/>
    <row r="21729" s="26" customFormat="1"/>
    <row r="21730" s="26" customFormat="1"/>
    <row r="21731" s="26" customFormat="1"/>
    <row r="21732" s="26" customFormat="1"/>
    <row r="21733" s="26" customFormat="1"/>
    <row r="21734" s="26" customFormat="1"/>
    <row r="21735" s="26" customFormat="1"/>
    <row r="21736" s="26" customFormat="1"/>
    <row r="21737" s="26" customFormat="1"/>
    <row r="21738" s="26" customFormat="1"/>
    <row r="21739" s="26" customFormat="1"/>
    <row r="21740" s="26" customFormat="1"/>
    <row r="21741" s="26" customFormat="1"/>
    <row r="21742" s="26" customFormat="1"/>
    <row r="21743" s="26" customFormat="1"/>
    <row r="21744" s="26" customFormat="1"/>
    <row r="21745" s="26" customFormat="1"/>
    <row r="21746" s="26" customFormat="1"/>
    <row r="21747" s="26" customFormat="1"/>
    <row r="21748" s="26" customFormat="1"/>
    <row r="21749" s="26" customFormat="1"/>
    <row r="21750" s="26" customFormat="1"/>
    <row r="21751" s="26" customFormat="1"/>
    <row r="21752" s="26" customFormat="1"/>
    <row r="21753" s="26" customFormat="1"/>
    <row r="21754" s="26" customFormat="1"/>
    <row r="21755" s="26" customFormat="1"/>
    <row r="21756" s="26" customFormat="1"/>
    <row r="21757" s="26" customFormat="1"/>
    <row r="21758" s="26" customFormat="1"/>
    <row r="21759" s="26" customFormat="1"/>
    <row r="21760" s="26" customFormat="1"/>
    <row r="21761" s="26" customFormat="1"/>
    <row r="21762" s="26" customFormat="1"/>
    <row r="21763" s="26" customFormat="1"/>
    <row r="21764" s="26" customFormat="1"/>
    <row r="21765" s="26" customFormat="1"/>
    <row r="21766" s="26" customFormat="1"/>
    <row r="21767" s="26" customFormat="1"/>
    <row r="21768" s="26" customFormat="1"/>
    <row r="21769" s="26" customFormat="1"/>
    <row r="21770" s="26" customFormat="1"/>
    <row r="21771" s="26" customFormat="1"/>
    <row r="21772" s="26" customFormat="1"/>
    <row r="21773" s="26" customFormat="1"/>
    <row r="21774" s="26" customFormat="1"/>
    <row r="21775" s="26" customFormat="1"/>
    <row r="21776" s="26" customFormat="1"/>
    <row r="21777" s="26" customFormat="1"/>
    <row r="21778" s="26" customFormat="1"/>
    <row r="21779" s="26" customFormat="1"/>
    <row r="21780" s="26" customFormat="1"/>
    <row r="21781" s="26" customFormat="1"/>
    <row r="21782" s="26" customFormat="1"/>
    <row r="21783" s="26" customFormat="1"/>
    <row r="21784" s="26" customFormat="1"/>
    <row r="21785" s="26" customFormat="1"/>
    <row r="21786" s="26" customFormat="1"/>
    <row r="21787" s="26" customFormat="1"/>
    <row r="21788" s="26" customFormat="1"/>
    <row r="21789" s="26" customFormat="1"/>
    <row r="21790" s="26" customFormat="1"/>
    <row r="21791" s="26" customFormat="1"/>
    <row r="21792" s="26" customFormat="1"/>
    <row r="21793" s="26" customFormat="1"/>
    <row r="21794" s="26" customFormat="1"/>
    <row r="21795" s="26" customFormat="1"/>
    <row r="21796" s="26" customFormat="1"/>
    <row r="21797" s="26" customFormat="1"/>
    <row r="21798" s="26" customFormat="1"/>
    <row r="21799" s="26" customFormat="1"/>
    <row r="21800" s="26" customFormat="1"/>
    <row r="21801" s="26" customFormat="1"/>
    <row r="21802" s="26" customFormat="1"/>
    <row r="21803" s="26" customFormat="1"/>
    <row r="21804" s="26" customFormat="1"/>
    <row r="21805" s="26" customFormat="1"/>
    <row r="21806" s="26" customFormat="1"/>
    <row r="21807" s="26" customFormat="1"/>
    <row r="21808" s="26" customFormat="1"/>
    <row r="21809" s="26" customFormat="1"/>
    <row r="21810" s="26" customFormat="1"/>
    <row r="21811" s="26" customFormat="1"/>
    <row r="21812" s="26" customFormat="1"/>
    <row r="21813" s="26" customFormat="1"/>
    <row r="21814" s="26" customFormat="1"/>
    <row r="21815" s="26" customFormat="1"/>
    <row r="21816" s="26" customFormat="1"/>
    <row r="21817" s="26" customFormat="1"/>
    <row r="21818" s="26" customFormat="1"/>
    <row r="21819" s="26" customFormat="1"/>
    <row r="21820" s="26" customFormat="1"/>
    <row r="21821" s="26" customFormat="1"/>
    <row r="21822" s="26" customFormat="1"/>
    <row r="21823" s="26" customFormat="1"/>
    <row r="21824" s="26" customFormat="1"/>
    <row r="21825" s="26" customFormat="1"/>
    <row r="21826" s="26" customFormat="1"/>
    <row r="21827" s="26" customFormat="1"/>
    <row r="21828" s="26" customFormat="1"/>
    <row r="21829" s="26" customFormat="1"/>
    <row r="21830" s="26" customFormat="1"/>
    <row r="21831" s="26" customFormat="1"/>
    <row r="21832" s="26" customFormat="1"/>
    <row r="21833" s="26" customFormat="1"/>
    <row r="21834" s="26" customFormat="1"/>
    <row r="21835" s="26" customFormat="1"/>
    <row r="21836" s="26" customFormat="1"/>
    <row r="21837" s="26" customFormat="1"/>
    <row r="21838" s="26" customFormat="1"/>
    <row r="21839" s="26" customFormat="1"/>
    <row r="21840" s="26" customFormat="1"/>
    <row r="21841" s="26" customFormat="1"/>
    <row r="21842" s="26" customFormat="1"/>
    <row r="21843" s="26" customFormat="1"/>
    <row r="21844" s="26" customFormat="1"/>
    <row r="21845" s="26" customFormat="1"/>
    <row r="21846" s="26" customFormat="1"/>
    <row r="21847" s="26" customFormat="1"/>
    <row r="21848" s="26" customFormat="1"/>
    <row r="21849" s="26" customFormat="1"/>
    <row r="21850" s="26" customFormat="1"/>
    <row r="21851" s="26" customFormat="1"/>
    <row r="21852" s="26" customFormat="1"/>
    <row r="21853" s="26" customFormat="1"/>
    <row r="21854" s="26" customFormat="1"/>
    <row r="21855" s="26" customFormat="1"/>
    <row r="21856" s="26" customFormat="1"/>
    <row r="21857" s="26" customFormat="1"/>
    <row r="21858" s="26" customFormat="1"/>
    <row r="21859" s="26" customFormat="1"/>
    <row r="21860" s="26" customFormat="1"/>
    <row r="21861" s="26" customFormat="1"/>
    <row r="21862" s="26" customFormat="1"/>
    <row r="21863" s="26" customFormat="1"/>
    <row r="21864" s="26" customFormat="1"/>
    <row r="21865" s="26" customFormat="1"/>
    <row r="21866" s="26" customFormat="1"/>
    <row r="21867" s="26" customFormat="1"/>
    <row r="21868" s="26" customFormat="1"/>
    <row r="21869" s="26" customFormat="1"/>
    <row r="21870" s="26" customFormat="1"/>
    <row r="21871" s="26" customFormat="1"/>
    <row r="21872" s="26" customFormat="1"/>
    <row r="21873" s="26" customFormat="1"/>
    <row r="21874" s="26" customFormat="1"/>
    <row r="21875" s="26" customFormat="1"/>
    <row r="21876" s="26" customFormat="1"/>
    <row r="21877" s="26" customFormat="1"/>
    <row r="21878" s="26" customFormat="1"/>
    <row r="21879" s="26" customFormat="1"/>
    <row r="21880" s="26" customFormat="1"/>
    <row r="21881" s="26" customFormat="1"/>
    <row r="21882" s="26" customFormat="1"/>
    <row r="21883" s="26" customFormat="1"/>
    <row r="21884" s="26" customFormat="1"/>
    <row r="21885" s="26" customFormat="1"/>
    <row r="21886" s="26" customFormat="1"/>
    <row r="21887" s="26" customFormat="1"/>
    <row r="21888" s="26" customFormat="1"/>
    <row r="21889" s="26" customFormat="1"/>
    <row r="21890" s="26" customFormat="1"/>
    <row r="21891" s="26" customFormat="1"/>
    <row r="21892" s="26" customFormat="1"/>
    <row r="21893" s="26" customFormat="1"/>
    <row r="21894" s="26" customFormat="1"/>
    <row r="21895" s="26" customFormat="1"/>
    <row r="21896" s="26" customFormat="1"/>
    <row r="21897" s="26" customFormat="1"/>
    <row r="21898" s="26" customFormat="1"/>
    <row r="21899" s="26" customFormat="1"/>
    <row r="21900" s="26" customFormat="1"/>
    <row r="21901" s="26" customFormat="1"/>
    <row r="21902" s="26" customFormat="1"/>
    <row r="21903" s="26" customFormat="1"/>
    <row r="21904" s="26" customFormat="1"/>
    <row r="21905" s="26" customFormat="1"/>
    <row r="21906" s="26" customFormat="1"/>
    <row r="21907" s="26" customFormat="1"/>
    <row r="21908" s="26" customFormat="1"/>
    <row r="21909" s="26" customFormat="1"/>
    <row r="21910" s="26" customFormat="1"/>
    <row r="21911" s="26" customFormat="1"/>
    <row r="21912" s="26" customFormat="1"/>
    <row r="21913" s="26" customFormat="1"/>
    <row r="21914" s="26" customFormat="1"/>
    <row r="21915" s="26" customFormat="1"/>
    <row r="21916" s="26" customFormat="1"/>
    <row r="21917" s="26" customFormat="1"/>
    <row r="21918" s="26" customFormat="1"/>
    <row r="21919" s="26" customFormat="1"/>
    <row r="21920" s="26" customFormat="1"/>
    <row r="21921" s="26" customFormat="1"/>
    <row r="21922" s="26" customFormat="1"/>
    <row r="21923" s="26" customFormat="1"/>
    <row r="21924" s="26" customFormat="1"/>
    <row r="21925" s="26" customFormat="1"/>
    <row r="21926" s="26" customFormat="1"/>
    <row r="21927" s="26" customFormat="1"/>
    <row r="21928" s="26" customFormat="1"/>
    <row r="21929" s="26" customFormat="1"/>
    <row r="21930" s="26" customFormat="1"/>
    <row r="21931" s="26" customFormat="1"/>
    <row r="21932" s="26" customFormat="1"/>
    <row r="21933" s="26" customFormat="1"/>
    <row r="21934" s="26" customFormat="1"/>
    <row r="21935" s="26" customFormat="1"/>
    <row r="21936" s="26" customFormat="1"/>
    <row r="21937" s="26" customFormat="1"/>
    <row r="21938" s="26" customFormat="1"/>
    <row r="21939" s="26" customFormat="1"/>
    <row r="21940" s="26" customFormat="1"/>
    <row r="21941" s="26" customFormat="1"/>
    <row r="21942" s="26" customFormat="1"/>
    <row r="21943" s="26" customFormat="1"/>
    <row r="21944" s="26" customFormat="1"/>
    <row r="21945" s="26" customFormat="1"/>
    <row r="21946" s="26" customFormat="1"/>
    <row r="21947" s="26" customFormat="1"/>
    <row r="21948" s="26" customFormat="1"/>
    <row r="21949" s="26" customFormat="1"/>
    <row r="21950" s="26" customFormat="1"/>
    <row r="21951" s="26" customFormat="1"/>
    <row r="21952" s="26" customFormat="1"/>
    <row r="21953" s="26" customFormat="1"/>
    <row r="21954" s="26" customFormat="1"/>
    <row r="21955" s="26" customFormat="1"/>
    <row r="21956" s="26" customFormat="1"/>
    <row r="21957" s="26" customFormat="1"/>
    <row r="21958" s="26" customFormat="1"/>
    <row r="21959" s="26" customFormat="1"/>
    <row r="21960" s="26" customFormat="1"/>
    <row r="21961" s="26" customFormat="1"/>
    <row r="21962" s="26" customFormat="1"/>
    <row r="21963" s="26" customFormat="1"/>
    <row r="21964" s="26" customFormat="1"/>
    <row r="21965" s="26" customFormat="1"/>
    <row r="21966" s="26" customFormat="1"/>
    <row r="21967" s="26" customFormat="1"/>
    <row r="21968" s="26" customFormat="1"/>
    <row r="21969" s="26" customFormat="1"/>
    <row r="21970" s="26" customFormat="1"/>
    <row r="21971" s="26" customFormat="1"/>
    <row r="21972" s="26" customFormat="1"/>
    <row r="21973" s="26" customFormat="1"/>
    <row r="21974" s="26" customFormat="1"/>
    <row r="21975" s="26" customFormat="1"/>
    <row r="21976" s="26" customFormat="1"/>
    <row r="21977" s="26" customFormat="1"/>
    <row r="21978" s="26" customFormat="1"/>
    <row r="21979" s="26" customFormat="1"/>
    <row r="21980" s="26" customFormat="1"/>
    <row r="21981" s="26" customFormat="1"/>
    <row r="21982" s="26" customFormat="1"/>
    <row r="21983" s="26" customFormat="1"/>
    <row r="21984" s="26" customFormat="1"/>
    <row r="21985" s="26" customFormat="1"/>
    <row r="21986" s="26" customFormat="1"/>
    <row r="21987" s="26" customFormat="1"/>
    <row r="21988" s="26" customFormat="1"/>
    <row r="21989" s="26" customFormat="1"/>
    <row r="21990" s="26" customFormat="1"/>
    <row r="21991" s="26" customFormat="1"/>
    <row r="21992" s="26" customFormat="1"/>
    <row r="21993" s="26" customFormat="1"/>
    <row r="21994" s="26" customFormat="1"/>
    <row r="21995" s="26" customFormat="1"/>
    <row r="21996" s="26" customFormat="1"/>
    <row r="21997" s="26" customFormat="1"/>
    <row r="21998" s="26" customFormat="1"/>
    <row r="21999" s="26" customFormat="1"/>
    <row r="22000" s="26" customFormat="1"/>
    <row r="22001" s="26" customFormat="1"/>
    <row r="22002" s="26" customFormat="1"/>
    <row r="22003" s="26" customFormat="1"/>
    <row r="22004" s="26" customFormat="1"/>
    <row r="22005" s="26" customFormat="1"/>
    <row r="22006" s="26" customFormat="1"/>
    <row r="22007" s="26" customFormat="1"/>
    <row r="22008" s="26" customFormat="1"/>
    <row r="22009" s="26" customFormat="1"/>
    <row r="22010" s="26" customFormat="1"/>
    <row r="22011" s="26" customFormat="1"/>
    <row r="22012" s="26" customFormat="1"/>
    <row r="22013" s="26" customFormat="1"/>
    <row r="22014" s="26" customFormat="1"/>
    <row r="22015" s="26" customFormat="1"/>
    <row r="22016" s="26" customFormat="1"/>
    <row r="22017" s="26" customFormat="1"/>
    <row r="22018" s="26" customFormat="1"/>
    <row r="22019" s="26" customFormat="1"/>
    <row r="22020" s="26" customFormat="1"/>
    <row r="22021" s="26" customFormat="1"/>
    <row r="22022" s="26" customFormat="1"/>
    <row r="22023" s="26" customFormat="1"/>
    <row r="22024" s="26" customFormat="1"/>
    <row r="22025" s="26" customFormat="1"/>
    <row r="22026" s="26" customFormat="1"/>
    <row r="22027" s="26" customFormat="1"/>
    <row r="22028" s="26" customFormat="1"/>
    <row r="22029" s="26" customFormat="1"/>
    <row r="22030" s="26" customFormat="1"/>
    <row r="22031" s="26" customFormat="1"/>
    <row r="22032" s="26" customFormat="1"/>
    <row r="22033" s="26" customFormat="1"/>
    <row r="22034" s="26" customFormat="1"/>
    <row r="22035" s="26" customFormat="1"/>
    <row r="22036" s="26" customFormat="1"/>
    <row r="22037" s="26" customFormat="1"/>
    <row r="22038" s="26" customFormat="1"/>
    <row r="22039" s="26" customFormat="1"/>
    <row r="22040" s="26" customFormat="1"/>
    <row r="22041" s="26" customFormat="1"/>
    <row r="22042" s="26" customFormat="1"/>
    <row r="22043" s="26" customFormat="1"/>
    <row r="22044" s="26" customFormat="1"/>
    <row r="22045" s="26" customFormat="1"/>
    <row r="22046" s="26" customFormat="1"/>
    <row r="22047" s="26" customFormat="1"/>
    <row r="22048" s="26" customFormat="1"/>
    <row r="22049" s="26" customFormat="1"/>
    <row r="22050" s="26" customFormat="1"/>
    <row r="22051" s="26" customFormat="1"/>
    <row r="22052" s="26" customFormat="1"/>
    <row r="22053" s="26" customFormat="1"/>
    <row r="22054" s="26" customFormat="1"/>
    <row r="22055" s="26" customFormat="1"/>
    <row r="22056" s="26" customFormat="1"/>
    <row r="22057" s="26" customFormat="1"/>
    <row r="22058" s="26" customFormat="1"/>
    <row r="22059" s="26" customFormat="1"/>
    <row r="22060" s="26" customFormat="1"/>
    <row r="22061" s="26" customFormat="1"/>
    <row r="22062" s="26" customFormat="1"/>
    <row r="22063" s="26" customFormat="1"/>
    <row r="22064" s="26" customFormat="1"/>
    <row r="22065" s="26" customFormat="1"/>
    <row r="22066" s="26" customFormat="1"/>
    <row r="22067" s="26" customFormat="1"/>
    <row r="22068" s="26" customFormat="1"/>
    <row r="22069" s="26" customFormat="1"/>
    <row r="22070" s="26" customFormat="1"/>
    <row r="22071" s="26" customFormat="1"/>
    <row r="22072" s="26" customFormat="1"/>
    <row r="22073" s="26" customFormat="1"/>
    <row r="22074" s="26" customFormat="1"/>
    <row r="22075" s="26" customFormat="1"/>
    <row r="22076" s="26" customFormat="1"/>
    <row r="22077" s="26" customFormat="1"/>
    <row r="22078" s="26" customFormat="1"/>
    <row r="22079" s="26" customFormat="1"/>
    <row r="22080" s="26" customFormat="1"/>
    <row r="22081" s="26" customFormat="1"/>
    <row r="22082" s="26" customFormat="1"/>
    <row r="22083" s="26" customFormat="1"/>
    <row r="22084" s="26" customFormat="1"/>
    <row r="22085" s="26" customFormat="1"/>
    <row r="22086" s="26" customFormat="1"/>
    <row r="22087" s="26" customFormat="1"/>
    <row r="22088" s="26" customFormat="1"/>
    <row r="22089" s="26" customFormat="1"/>
    <row r="22090" s="26" customFormat="1"/>
    <row r="22091" s="26" customFormat="1"/>
    <row r="22092" s="26" customFormat="1"/>
    <row r="22093" s="26" customFormat="1"/>
    <row r="22094" s="26" customFormat="1"/>
    <row r="22095" s="26" customFormat="1"/>
    <row r="22096" s="26" customFormat="1"/>
    <row r="22097" s="26" customFormat="1"/>
    <row r="22098" s="26" customFormat="1"/>
    <row r="22099" s="26" customFormat="1"/>
    <row r="22100" s="26" customFormat="1"/>
    <row r="22101" s="26" customFormat="1"/>
    <row r="22102" s="26" customFormat="1"/>
    <row r="22103" s="26" customFormat="1"/>
    <row r="22104" s="26" customFormat="1"/>
    <row r="22105" s="26" customFormat="1"/>
    <row r="22106" s="26" customFormat="1"/>
    <row r="22107" s="26" customFormat="1"/>
    <row r="22108" s="26" customFormat="1"/>
    <row r="22109" s="26" customFormat="1"/>
    <row r="22110" s="26" customFormat="1"/>
    <row r="22111" s="26" customFormat="1"/>
    <row r="22112" s="26" customFormat="1"/>
    <row r="22113" s="26" customFormat="1"/>
    <row r="22114" s="26" customFormat="1"/>
    <row r="22115" s="26" customFormat="1"/>
    <row r="22116" s="26" customFormat="1"/>
    <row r="22117" s="26" customFormat="1"/>
    <row r="22118" s="26" customFormat="1"/>
    <row r="22119" s="26" customFormat="1"/>
    <row r="22120" s="26" customFormat="1"/>
    <row r="22121" s="26" customFormat="1"/>
    <row r="22122" s="26" customFormat="1"/>
    <row r="22123" s="26" customFormat="1"/>
    <row r="22124" s="26" customFormat="1"/>
    <row r="22125" s="26" customFormat="1"/>
    <row r="22126" s="26" customFormat="1"/>
    <row r="22127" s="26" customFormat="1"/>
    <row r="22128" s="26" customFormat="1"/>
    <row r="22129" s="26" customFormat="1"/>
    <row r="22130" s="26" customFormat="1"/>
    <row r="22131" s="26" customFormat="1"/>
    <row r="22132" s="26" customFormat="1"/>
    <row r="22133" s="26" customFormat="1"/>
    <row r="22134" s="26" customFormat="1"/>
    <row r="22135" s="26" customFormat="1"/>
    <row r="22136" s="26" customFormat="1"/>
    <row r="22137" s="26" customFormat="1"/>
    <row r="22138" s="26" customFormat="1"/>
    <row r="22139" s="26" customFormat="1"/>
    <row r="22140" s="26" customFormat="1"/>
    <row r="22141" s="26" customFormat="1"/>
    <row r="22142" s="26" customFormat="1"/>
    <row r="22143" s="26" customFormat="1"/>
    <row r="22144" s="26" customFormat="1"/>
    <row r="22145" s="26" customFormat="1"/>
    <row r="22146" s="26" customFormat="1"/>
    <row r="22147" s="26" customFormat="1"/>
    <row r="22148" s="26" customFormat="1"/>
    <row r="22149" s="26" customFormat="1"/>
    <row r="22150" s="26" customFormat="1"/>
    <row r="22151" s="26" customFormat="1"/>
    <row r="22152" s="26" customFormat="1"/>
    <row r="22153" s="26" customFormat="1"/>
    <row r="22154" s="26" customFormat="1"/>
    <row r="22155" s="26" customFormat="1"/>
    <row r="22156" s="26" customFormat="1"/>
    <row r="22157" s="26" customFormat="1"/>
    <row r="22158" s="26" customFormat="1"/>
    <row r="22159" s="26" customFormat="1"/>
    <row r="22160" s="26" customFormat="1"/>
    <row r="22161" s="26" customFormat="1"/>
    <row r="22162" s="26" customFormat="1"/>
    <row r="22163" s="26" customFormat="1"/>
    <row r="22164" s="26" customFormat="1"/>
    <row r="22165" s="26" customFormat="1"/>
    <row r="22166" s="26" customFormat="1"/>
    <row r="22167" s="26" customFormat="1"/>
    <row r="22168" s="26" customFormat="1"/>
    <row r="22169" s="26" customFormat="1"/>
    <row r="22170" s="26" customFormat="1"/>
    <row r="22171" s="26" customFormat="1"/>
    <row r="22172" s="26" customFormat="1"/>
    <row r="22173" s="26" customFormat="1"/>
    <row r="22174" s="26" customFormat="1"/>
    <row r="22175" s="26" customFormat="1"/>
    <row r="22176" s="26" customFormat="1"/>
    <row r="22177" s="26" customFormat="1"/>
    <row r="22178" s="26" customFormat="1"/>
    <row r="22179" s="26" customFormat="1"/>
    <row r="22180" s="26" customFormat="1"/>
    <row r="22181" s="26" customFormat="1"/>
    <row r="22182" s="26" customFormat="1"/>
    <row r="22183" s="26" customFormat="1"/>
    <row r="22184" s="26" customFormat="1"/>
    <row r="22185" s="26" customFormat="1"/>
    <row r="22186" s="26" customFormat="1"/>
    <row r="22187" s="26" customFormat="1"/>
    <row r="22188" s="26" customFormat="1"/>
    <row r="22189" s="26" customFormat="1"/>
    <row r="22190" s="26" customFormat="1"/>
    <row r="22191" s="26" customFormat="1"/>
    <row r="22192" s="26" customFormat="1"/>
    <row r="22193" s="26" customFormat="1"/>
    <row r="22194" s="26" customFormat="1"/>
    <row r="22195" s="26" customFormat="1"/>
    <row r="22196" s="26" customFormat="1"/>
    <row r="22197" s="26" customFormat="1"/>
    <row r="22198" s="26" customFormat="1"/>
    <row r="22199" s="26" customFormat="1"/>
    <row r="22200" s="26" customFormat="1"/>
    <row r="22201" s="26" customFormat="1"/>
    <row r="22202" s="26" customFormat="1"/>
    <row r="22203" s="26" customFormat="1"/>
    <row r="22204" s="26" customFormat="1"/>
    <row r="22205" s="26" customFormat="1"/>
    <row r="22206" s="26" customFormat="1"/>
    <row r="22207" s="26" customFormat="1"/>
    <row r="22208" s="26" customFormat="1"/>
    <row r="22209" s="26" customFormat="1"/>
    <row r="22210" s="26" customFormat="1"/>
    <row r="22211" s="26" customFormat="1"/>
    <row r="22212" s="26" customFormat="1"/>
    <row r="22213" s="26" customFormat="1"/>
    <row r="22214" s="26" customFormat="1"/>
    <row r="22215" s="26" customFormat="1"/>
    <row r="22216" s="26" customFormat="1"/>
    <row r="22217" s="26" customFormat="1"/>
    <row r="22218" s="26" customFormat="1"/>
    <row r="22219" s="26" customFormat="1"/>
    <row r="22220" s="26" customFormat="1"/>
    <row r="22221" s="26" customFormat="1"/>
    <row r="22222" s="26" customFormat="1"/>
    <row r="22223" s="26" customFormat="1"/>
    <row r="22224" s="26" customFormat="1"/>
    <row r="22225" s="26" customFormat="1"/>
    <row r="22226" s="26" customFormat="1"/>
    <row r="22227" s="26" customFormat="1"/>
    <row r="22228" s="26" customFormat="1"/>
    <row r="22229" s="26" customFormat="1"/>
    <row r="22230" s="26" customFormat="1"/>
    <row r="22231" s="26" customFormat="1"/>
    <row r="22232" s="26" customFormat="1"/>
    <row r="22233" s="26" customFormat="1"/>
    <row r="22234" s="26" customFormat="1"/>
    <row r="22235" s="26" customFormat="1"/>
    <row r="22236" s="26" customFormat="1"/>
    <row r="22237" s="26" customFormat="1"/>
    <row r="22238" s="26" customFormat="1"/>
    <row r="22239" s="26" customFormat="1"/>
    <row r="22240" s="26" customFormat="1"/>
    <row r="22241" s="26" customFormat="1"/>
    <row r="22242" s="26" customFormat="1"/>
    <row r="22243" s="26" customFormat="1"/>
    <row r="22244" s="26" customFormat="1"/>
    <row r="22245" s="26" customFormat="1"/>
    <row r="22246" s="26" customFormat="1"/>
    <row r="22247" s="26" customFormat="1"/>
    <row r="22248" s="26" customFormat="1"/>
    <row r="22249" s="26" customFormat="1"/>
    <row r="22250" s="26" customFormat="1"/>
    <row r="22251" s="26" customFormat="1"/>
    <row r="22252" s="26" customFormat="1"/>
    <row r="22253" s="26" customFormat="1"/>
    <row r="22254" s="26" customFormat="1"/>
    <row r="22255" s="26" customFormat="1"/>
    <row r="22256" s="26" customFormat="1"/>
    <row r="22257" s="26" customFormat="1"/>
    <row r="22258" s="26" customFormat="1"/>
    <row r="22259" s="26" customFormat="1"/>
    <row r="22260" s="26" customFormat="1"/>
    <row r="22261" s="26" customFormat="1"/>
    <row r="22262" s="26" customFormat="1"/>
    <row r="22263" s="26" customFormat="1"/>
    <row r="22264" s="26" customFormat="1"/>
    <row r="22265" s="26" customFormat="1"/>
    <row r="22266" s="26" customFormat="1"/>
    <row r="22267" s="26" customFormat="1"/>
    <row r="22268" s="26" customFormat="1"/>
    <row r="22269" s="26" customFormat="1"/>
    <row r="22270" s="26" customFormat="1"/>
    <row r="22271" s="26" customFormat="1"/>
    <row r="22272" s="26" customFormat="1"/>
    <row r="22273" s="26" customFormat="1"/>
    <row r="22274" s="26" customFormat="1"/>
    <row r="22275" s="26" customFormat="1"/>
    <row r="22276" s="26" customFormat="1"/>
    <row r="22277" s="26" customFormat="1"/>
    <row r="22278" s="26" customFormat="1"/>
    <row r="22279" s="26" customFormat="1"/>
    <row r="22280" s="26" customFormat="1"/>
    <row r="22281" s="26" customFormat="1"/>
    <row r="22282" s="26" customFormat="1"/>
    <row r="22283" s="26" customFormat="1"/>
    <row r="22284" s="26" customFormat="1"/>
    <row r="22285" s="26" customFormat="1"/>
    <row r="22286" s="26" customFormat="1"/>
    <row r="22287" s="26" customFormat="1"/>
    <row r="22288" s="26" customFormat="1"/>
    <row r="22289" s="26" customFormat="1"/>
    <row r="22290" s="26" customFormat="1"/>
    <row r="22291" s="26" customFormat="1"/>
    <row r="22292" s="26" customFormat="1"/>
    <row r="22293" s="26" customFormat="1"/>
    <row r="22294" s="26" customFormat="1"/>
    <row r="22295" s="26" customFormat="1"/>
    <row r="22296" s="26" customFormat="1"/>
    <row r="22297" s="26" customFormat="1"/>
    <row r="22298" s="26" customFormat="1"/>
    <row r="22299" s="26" customFormat="1"/>
    <row r="22300" s="26" customFormat="1"/>
    <row r="22301" s="26" customFormat="1"/>
    <row r="22302" s="26" customFormat="1"/>
    <row r="22303" s="26" customFormat="1"/>
    <row r="22304" s="26" customFormat="1"/>
    <row r="22305" s="26" customFormat="1"/>
    <row r="22306" s="26" customFormat="1"/>
    <row r="22307" s="26" customFormat="1"/>
    <row r="22308" s="26" customFormat="1"/>
    <row r="22309" s="26" customFormat="1"/>
    <row r="22310" s="26" customFormat="1"/>
    <row r="22311" s="26" customFormat="1"/>
    <row r="22312" s="26" customFormat="1"/>
    <row r="22313" s="26" customFormat="1"/>
    <row r="22314" s="26" customFormat="1"/>
    <row r="22315" s="26" customFormat="1"/>
    <row r="22316" s="26" customFormat="1"/>
    <row r="22317" s="26" customFormat="1"/>
    <row r="22318" s="26" customFormat="1"/>
    <row r="22319" s="26" customFormat="1"/>
    <row r="22320" s="26" customFormat="1"/>
    <row r="22321" s="26" customFormat="1"/>
    <row r="22322" s="26" customFormat="1"/>
    <row r="22323" s="26" customFormat="1"/>
    <row r="22324" s="26" customFormat="1"/>
    <row r="22325" s="26" customFormat="1"/>
    <row r="22326" s="26" customFormat="1"/>
    <row r="22327" s="26" customFormat="1"/>
    <row r="22328" s="26" customFormat="1"/>
    <row r="22329" s="26" customFormat="1"/>
    <row r="22330" s="26" customFormat="1"/>
    <row r="22331" s="26" customFormat="1"/>
    <row r="22332" s="26" customFormat="1"/>
    <row r="22333" s="26" customFormat="1"/>
    <row r="22334" s="26" customFormat="1"/>
    <row r="22335" s="26" customFormat="1"/>
    <row r="22336" s="26" customFormat="1"/>
    <row r="22337" s="26" customFormat="1"/>
    <row r="22338" s="26" customFormat="1"/>
    <row r="22339" s="26" customFormat="1"/>
    <row r="22340" s="26" customFormat="1"/>
    <row r="22341" s="26" customFormat="1"/>
    <row r="22342" s="26" customFormat="1"/>
    <row r="22343" s="26" customFormat="1"/>
    <row r="22344" s="26" customFormat="1"/>
    <row r="22345" s="26" customFormat="1"/>
    <row r="22346" s="26" customFormat="1"/>
    <row r="22347" s="26" customFormat="1"/>
    <row r="22348" s="26" customFormat="1"/>
    <row r="22349" s="26" customFormat="1"/>
    <row r="22350" s="26" customFormat="1"/>
    <row r="22351" s="26" customFormat="1"/>
    <row r="22352" s="26" customFormat="1"/>
    <row r="22353" s="26" customFormat="1"/>
    <row r="22354" s="26" customFormat="1"/>
    <row r="22355" s="26" customFormat="1"/>
    <row r="22356" s="26" customFormat="1"/>
    <row r="22357" s="26" customFormat="1"/>
    <row r="22358" s="26" customFormat="1"/>
    <row r="22359" s="26" customFormat="1"/>
    <row r="22360" s="26" customFormat="1"/>
    <row r="22361" s="26" customFormat="1"/>
    <row r="22362" s="26" customFormat="1"/>
    <row r="22363" s="26" customFormat="1"/>
    <row r="22364" s="26" customFormat="1"/>
    <row r="22365" s="26" customFormat="1"/>
    <row r="22366" s="26" customFormat="1"/>
    <row r="22367" s="26" customFormat="1"/>
    <row r="22368" s="26" customFormat="1"/>
    <row r="22369" s="26" customFormat="1"/>
    <row r="22370" s="26" customFormat="1"/>
    <row r="22371" s="26" customFormat="1"/>
    <row r="22372" s="26" customFormat="1"/>
    <row r="22373" s="26" customFormat="1"/>
    <row r="22374" s="26" customFormat="1"/>
    <row r="22375" s="26" customFormat="1"/>
    <row r="22376" s="26" customFormat="1"/>
    <row r="22377" s="26" customFormat="1"/>
    <row r="22378" s="26" customFormat="1"/>
    <row r="22379" s="26" customFormat="1"/>
    <row r="22380" s="26" customFormat="1"/>
    <row r="22381" s="26" customFormat="1"/>
    <row r="22382" s="26" customFormat="1"/>
    <row r="22383" s="26" customFormat="1"/>
    <row r="22384" s="26" customFormat="1"/>
    <row r="22385" s="26" customFormat="1"/>
    <row r="22386" s="26" customFormat="1"/>
    <row r="22387" s="26" customFormat="1"/>
    <row r="22388" s="26" customFormat="1"/>
    <row r="22389" s="26" customFormat="1"/>
    <row r="22390" s="26" customFormat="1"/>
    <row r="22391" s="26" customFormat="1"/>
    <row r="22392" s="26" customFormat="1"/>
    <row r="22393" s="26" customFormat="1"/>
    <row r="22394" s="26" customFormat="1"/>
    <row r="22395" s="26" customFormat="1"/>
    <row r="22396" s="26" customFormat="1"/>
    <row r="22397" s="26" customFormat="1"/>
    <row r="22398" s="26" customFormat="1"/>
    <row r="22399" s="26" customFormat="1"/>
    <row r="22400" s="26" customFormat="1"/>
    <row r="22401" s="26" customFormat="1"/>
    <row r="22402" s="26" customFormat="1"/>
    <row r="22403" s="26" customFormat="1"/>
    <row r="22404" s="26" customFormat="1"/>
    <row r="22405" s="26" customFormat="1"/>
    <row r="22406" s="26" customFormat="1"/>
    <row r="22407" s="26" customFormat="1"/>
    <row r="22408" s="26" customFormat="1"/>
    <row r="22409" s="26" customFormat="1"/>
    <row r="22410" s="26" customFormat="1"/>
    <row r="22411" s="26" customFormat="1"/>
    <row r="22412" s="26" customFormat="1"/>
    <row r="22413" s="26" customFormat="1"/>
    <row r="22414" s="26" customFormat="1"/>
    <row r="22415" s="26" customFormat="1"/>
    <row r="22416" s="26" customFormat="1"/>
    <row r="22417" s="26" customFormat="1"/>
    <row r="22418" s="26" customFormat="1"/>
    <row r="22419" s="26" customFormat="1"/>
    <row r="22420" s="26" customFormat="1"/>
    <row r="22421" s="26" customFormat="1"/>
    <row r="22422" s="26" customFormat="1"/>
    <row r="22423" s="26" customFormat="1"/>
    <row r="22424" s="26" customFormat="1"/>
    <row r="22425" s="26" customFormat="1"/>
    <row r="22426" s="26" customFormat="1"/>
    <row r="22427" s="26" customFormat="1"/>
    <row r="22428" s="26" customFormat="1"/>
    <row r="22429" s="26" customFormat="1"/>
    <row r="22430" s="26" customFormat="1"/>
    <row r="22431" s="26" customFormat="1"/>
    <row r="22432" s="26" customFormat="1"/>
    <row r="22433" s="26" customFormat="1"/>
    <row r="22434" s="26" customFormat="1"/>
    <row r="22435" s="26" customFormat="1"/>
    <row r="22436" s="26" customFormat="1"/>
    <row r="22437" s="26" customFormat="1"/>
    <row r="22438" s="26" customFormat="1"/>
    <row r="22439" s="26" customFormat="1"/>
    <row r="22440" s="26" customFormat="1"/>
    <row r="22441" s="26" customFormat="1"/>
    <row r="22442" s="26" customFormat="1"/>
    <row r="22443" s="26" customFormat="1"/>
    <row r="22444" s="26" customFormat="1"/>
    <row r="22445" s="26" customFormat="1"/>
    <row r="22446" s="26" customFormat="1"/>
    <row r="22447" s="26" customFormat="1"/>
    <row r="22448" s="26" customFormat="1"/>
    <row r="22449" s="26" customFormat="1"/>
    <row r="22450" s="26" customFormat="1"/>
    <row r="22451" s="26" customFormat="1"/>
    <row r="22452" s="26" customFormat="1"/>
    <row r="22453" s="26" customFormat="1"/>
    <row r="22454" s="26" customFormat="1"/>
    <row r="22455" s="26" customFormat="1"/>
    <row r="22456" s="26" customFormat="1"/>
    <row r="22457" s="26" customFormat="1"/>
    <row r="22458" s="26" customFormat="1"/>
    <row r="22459" s="26" customFormat="1"/>
    <row r="22460" s="26" customFormat="1"/>
    <row r="22461" s="26" customFormat="1"/>
    <row r="22462" s="26" customFormat="1"/>
    <row r="22463" s="26" customFormat="1"/>
    <row r="22464" s="26" customFormat="1"/>
    <row r="22465" s="26" customFormat="1"/>
    <row r="22466" s="26" customFormat="1"/>
    <row r="22467" s="26" customFormat="1"/>
    <row r="22468" s="26" customFormat="1"/>
    <row r="22469" s="26" customFormat="1"/>
    <row r="22470" s="26" customFormat="1"/>
    <row r="22471" s="26" customFormat="1"/>
    <row r="22472" s="26" customFormat="1"/>
    <row r="22473" s="26" customFormat="1"/>
    <row r="22474" s="26" customFormat="1"/>
    <row r="22475" s="26" customFormat="1"/>
    <row r="22476" s="26" customFormat="1"/>
    <row r="22477" s="26" customFormat="1"/>
    <row r="22478" s="26" customFormat="1"/>
    <row r="22479" s="26" customFormat="1"/>
    <row r="22480" s="26" customFormat="1"/>
    <row r="22481" s="26" customFormat="1"/>
    <row r="22482" s="26" customFormat="1"/>
    <row r="22483" s="26" customFormat="1"/>
    <row r="22484" s="26" customFormat="1"/>
    <row r="22485" s="26" customFormat="1"/>
    <row r="22486" s="26" customFormat="1"/>
    <row r="22487" s="26" customFormat="1"/>
    <row r="22488" s="26" customFormat="1"/>
    <row r="22489" s="26" customFormat="1"/>
    <row r="22490" s="26" customFormat="1"/>
    <row r="22491" s="26" customFormat="1"/>
    <row r="22492" s="26" customFormat="1"/>
    <row r="22493" s="26" customFormat="1"/>
    <row r="22494" s="26" customFormat="1"/>
    <row r="22495" s="26" customFormat="1"/>
    <row r="22496" s="26" customFormat="1"/>
    <row r="22497" s="26" customFormat="1"/>
    <row r="22498" s="26" customFormat="1"/>
    <row r="22499" s="26" customFormat="1"/>
    <row r="22500" s="26" customFormat="1"/>
    <row r="22501" s="26" customFormat="1"/>
    <row r="22502" s="26" customFormat="1"/>
    <row r="22503" s="26" customFormat="1"/>
    <row r="22504" s="26" customFormat="1"/>
    <row r="22505" s="26" customFormat="1"/>
    <row r="22506" s="26" customFormat="1"/>
    <row r="22507" s="26" customFormat="1"/>
    <row r="22508" s="26" customFormat="1"/>
    <row r="22509" s="26" customFormat="1"/>
    <row r="22510" s="26" customFormat="1"/>
    <row r="22511" s="26" customFormat="1"/>
    <row r="22512" s="26" customFormat="1"/>
    <row r="22513" s="26" customFormat="1"/>
    <row r="22514" s="26" customFormat="1"/>
    <row r="22515" s="26" customFormat="1"/>
    <row r="22516" s="26" customFormat="1"/>
    <row r="22517" s="26" customFormat="1"/>
    <row r="22518" s="26" customFormat="1"/>
    <row r="22519" s="26" customFormat="1"/>
    <row r="22520" s="26" customFormat="1"/>
    <row r="22521" s="26" customFormat="1"/>
    <row r="22522" s="26" customFormat="1"/>
    <row r="22523" s="26" customFormat="1"/>
    <row r="22524" s="26" customFormat="1"/>
    <row r="22525" s="26" customFormat="1"/>
    <row r="22526" s="26" customFormat="1"/>
    <row r="22527" s="26" customFormat="1"/>
    <row r="22528" s="26" customFormat="1"/>
    <row r="22529" s="26" customFormat="1"/>
    <row r="22530" s="26" customFormat="1"/>
    <row r="22531" s="26" customFormat="1"/>
    <row r="22532" s="26" customFormat="1"/>
    <row r="22533" s="26" customFormat="1"/>
    <row r="22534" s="26" customFormat="1"/>
    <row r="22535" s="26" customFormat="1"/>
    <row r="22536" s="26" customFormat="1"/>
    <row r="22537" s="26" customFormat="1"/>
    <row r="22538" s="26" customFormat="1"/>
    <row r="22539" s="26" customFormat="1"/>
    <row r="22540" s="26" customFormat="1"/>
    <row r="22541" s="26" customFormat="1"/>
    <row r="22542" s="26" customFormat="1"/>
    <row r="22543" s="26" customFormat="1"/>
    <row r="22544" s="26" customFormat="1"/>
    <row r="22545" s="26" customFormat="1"/>
    <row r="22546" s="26" customFormat="1"/>
    <row r="22547" s="26" customFormat="1"/>
    <row r="22548" s="26" customFormat="1"/>
    <row r="22549" s="26" customFormat="1"/>
    <row r="22550" s="26" customFormat="1"/>
    <row r="22551" s="26" customFormat="1"/>
    <row r="22552" s="26" customFormat="1"/>
    <row r="22553" s="26" customFormat="1"/>
    <row r="22554" s="26" customFormat="1"/>
    <row r="22555" s="26" customFormat="1"/>
    <row r="22556" s="26" customFormat="1"/>
    <row r="22557" s="26" customFormat="1"/>
    <row r="22558" s="26" customFormat="1"/>
    <row r="22559" s="26" customFormat="1"/>
    <row r="22560" s="26" customFormat="1"/>
    <row r="22561" s="26" customFormat="1"/>
    <row r="22562" s="26" customFormat="1"/>
    <row r="22563" s="26" customFormat="1"/>
    <row r="22564" s="26" customFormat="1"/>
    <row r="22565" s="26" customFormat="1"/>
    <row r="22566" s="26" customFormat="1"/>
    <row r="22567" s="26" customFormat="1"/>
    <row r="22568" s="26" customFormat="1"/>
    <row r="22569" s="26" customFormat="1"/>
    <row r="22570" s="26" customFormat="1"/>
    <row r="22571" s="26" customFormat="1"/>
    <row r="22572" s="26" customFormat="1"/>
    <row r="22573" s="26" customFormat="1"/>
    <row r="22574" s="26" customFormat="1"/>
    <row r="22575" s="26" customFormat="1"/>
    <row r="22576" s="26" customFormat="1"/>
    <row r="22577" s="26" customFormat="1"/>
    <row r="22578" s="26" customFormat="1"/>
    <row r="22579" s="26" customFormat="1"/>
    <row r="22580" s="26" customFormat="1"/>
    <row r="22581" s="26" customFormat="1"/>
    <row r="22582" s="26" customFormat="1"/>
    <row r="22583" s="26" customFormat="1"/>
    <row r="22584" s="26" customFormat="1"/>
    <row r="22585" s="26" customFormat="1"/>
    <row r="22586" s="26" customFormat="1"/>
    <row r="22587" s="26" customFormat="1"/>
    <row r="22588" s="26" customFormat="1"/>
    <row r="22589" s="26" customFormat="1"/>
    <row r="22590" s="26" customFormat="1"/>
    <row r="22591" s="26" customFormat="1"/>
    <row r="22592" s="26" customFormat="1"/>
    <row r="22593" s="26" customFormat="1"/>
    <row r="22594" s="26" customFormat="1"/>
    <row r="22595" s="26" customFormat="1"/>
    <row r="22596" s="26" customFormat="1"/>
    <row r="22597" s="26" customFormat="1"/>
    <row r="22598" s="26" customFormat="1"/>
    <row r="22599" s="26" customFormat="1"/>
    <row r="22600" s="26" customFormat="1"/>
    <row r="22601" s="26" customFormat="1"/>
    <row r="22602" s="26" customFormat="1"/>
    <row r="22603" s="26" customFormat="1"/>
    <row r="22604" s="26" customFormat="1"/>
    <row r="22605" s="26" customFormat="1"/>
    <row r="22606" s="26" customFormat="1"/>
    <row r="22607" s="26" customFormat="1"/>
    <row r="22608" s="26" customFormat="1"/>
    <row r="22609" s="26" customFormat="1"/>
    <row r="22610" s="26" customFormat="1"/>
    <row r="22611" s="26" customFormat="1"/>
    <row r="22612" s="26" customFormat="1"/>
    <row r="22613" s="26" customFormat="1"/>
    <row r="22614" s="26" customFormat="1"/>
    <row r="22615" s="26" customFormat="1"/>
    <row r="22616" s="26" customFormat="1"/>
    <row r="22617" s="26" customFormat="1"/>
    <row r="22618" s="26" customFormat="1"/>
    <row r="22619" s="26" customFormat="1"/>
    <row r="22620" s="26" customFormat="1"/>
    <row r="22621" s="26" customFormat="1"/>
    <row r="22622" s="26" customFormat="1"/>
    <row r="22623" s="26" customFormat="1"/>
    <row r="22624" s="26" customFormat="1"/>
    <row r="22625" s="26" customFormat="1"/>
    <row r="22626" s="26" customFormat="1"/>
    <row r="22627" s="26" customFormat="1"/>
    <row r="22628" s="26" customFormat="1"/>
    <row r="22629" s="26" customFormat="1"/>
    <row r="22630" s="26" customFormat="1"/>
    <row r="22631" s="26" customFormat="1"/>
    <row r="22632" s="26" customFormat="1"/>
    <row r="22633" s="26" customFormat="1"/>
    <row r="22634" s="26" customFormat="1"/>
    <row r="22635" s="26" customFormat="1"/>
    <row r="22636" s="26" customFormat="1"/>
    <row r="22637" s="26" customFormat="1"/>
    <row r="22638" s="26" customFormat="1"/>
    <row r="22639" s="26" customFormat="1"/>
    <row r="22640" s="26" customFormat="1"/>
    <row r="22641" s="26" customFormat="1"/>
    <row r="22642" s="26" customFormat="1"/>
    <row r="22643" s="26" customFormat="1"/>
    <row r="22644" s="26" customFormat="1"/>
    <row r="22645" s="26" customFormat="1"/>
    <row r="22646" s="26" customFormat="1"/>
    <row r="22647" s="26" customFormat="1"/>
    <row r="22648" s="26" customFormat="1"/>
    <row r="22649" s="26" customFormat="1"/>
    <row r="22650" s="26" customFormat="1"/>
    <row r="22651" s="26" customFormat="1"/>
    <row r="22652" s="26" customFormat="1"/>
    <row r="22653" s="26" customFormat="1"/>
    <row r="22654" s="26" customFormat="1"/>
    <row r="22655" s="26" customFormat="1"/>
    <row r="22656" s="26" customFormat="1"/>
    <row r="22657" s="26" customFormat="1"/>
    <row r="22658" s="26" customFormat="1"/>
    <row r="22659" s="26" customFormat="1"/>
    <row r="22660" s="26" customFormat="1"/>
    <row r="22661" s="26" customFormat="1"/>
    <row r="22662" s="26" customFormat="1"/>
    <row r="22663" s="26" customFormat="1"/>
    <row r="22664" s="26" customFormat="1"/>
    <row r="22665" s="26" customFormat="1"/>
    <row r="22666" s="26" customFormat="1"/>
    <row r="22667" s="26" customFormat="1"/>
    <row r="22668" s="26" customFormat="1"/>
    <row r="22669" s="26" customFormat="1"/>
    <row r="22670" s="26" customFormat="1"/>
    <row r="22671" s="26" customFormat="1"/>
    <row r="22672" s="26" customFormat="1"/>
    <row r="22673" s="26" customFormat="1"/>
    <row r="22674" s="26" customFormat="1"/>
    <row r="22675" s="26" customFormat="1"/>
    <row r="22676" s="26" customFormat="1"/>
    <row r="22677" s="26" customFormat="1"/>
    <row r="22678" s="26" customFormat="1"/>
    <row r="22679" s="26" customFormat="1"/>
    <row r="22680" s="26" customFormat="1"/>
    <row r="22681" s="26" customFormat="1"/>
    <row r="22682" s="26" customFormat="1"/>
    <row r="22683" s="26" customFormat="1"/>
    <row r="22684" s="26" customFormat="1"/>
    <row r="22685" s="26" customFormat="1"/>
    <row r="22686" s="26" customFormat="1"/>
    <row r="22687" s="26" customFormat="1"/>
    <row r="22688" s="26" customFormat="1"/>
    <row r="22689" s="26" customFormat="1"/>
    <row r="22690" s="26" customFormat="1"/>
    <row r="22691" s="26" customFormat="1"/>
    <row r="22692" s="26" customFormat="1"/>
    <row r="22693" s="26" customFormat="1"/>
    <row r="22694" s="26" customFormat="1"/>
    <row r="22695" s="26" customFormat="1"/>
    <row r="22696" s="26" customFormat="1"/>
    <row r="22697" s="26" customFormat="1"/>
    <row r="22698" s="26" customFormat="1"/>
    <row r="22699" s="26" customFormat="1"/>
    <row r="22700" s="26" customFormat="1"/>
    <row r="22701" s="26" customFormat="1"/>
    <row r="22702" s="26" customFormat="1"/>
    <row r="22703" s="26" customFormat="1"/>
    <row r="22704" s="26" customFormat="1"/>
    <row r="22705" s="26" customFormat="1"/>
    <row r="22706" s="26" customFormat="1"/>
    <row r="22707" s="26" customFormat="1"/>
    <row r="22708" s="26" customFormat="1"/>
    <row r="22709" s="26" customFormat="1"/>
    <row r="22710" s="26" customFormat="1"/>
    <row r="22711" s="26" customFormat="1"/>
    <row r="22712" s="26" customFormat="1"/>
    <row r="22713" s="26" customFormat="1"/>
    <row r="22714" s="26" customFormat="1"/>
    <row r="22715" s="26" customFormat="1"/>
    <row r="22716" s="26" customFormat="1"/>
    <row r="22717" s="26" customFormat="1"/>
    <row r="22718" s="26" customFormat="1"/>
    <row r="22719" s="26" customFormat="1"/>
    <row r="22720" s="26" customFormat="1"/>
    <row r="22721" s="26" customFormat="1"/>
    <row r="22722" s="26" customFormat="1"/>
    <row r="22723" s="26" customFormat="1"/>
    <row r="22724" s="26" customFormat="1"/>
    <row r="22725" s="26" customFormat="1"/>
    <row r="22726" s="26" customFormat="1"/>
    <row r="22727" s="26" customFormat="1"/>
    <row r="22728" s="26" customFormat="1"/>
    <row r="22729" s="26" customFormat="1"/>
    <row r="22730" s="26" customFormat="1"/>
    <row r="22731" s="26" customFormat="1"/>
    <row r="22732" s="26" customFormat="1"/>
    <row r="22733" s="26" customFormat="1"/>
    <row r="22734" s="26" customFormat="1"/>
    <row r="22735" s="26" customFormat="1"/>
    <row r="22736" s="26" customFormat="1"/>
    <row r="22737" s="26" customFormat="1"/>
    <row r="22738" s="26" customFormat="1"/>
    <row r="22739" s="26" customFormat="1"/>
    <row r="22740" s="26" customFormat="1"/>
    <row r="22741" s="26" customFormat="1"/>
    <row r="22742" s="26" customFormat="1"/>
    <row r="22743" s="26" customFormat="1"/>
    <row r="22744" s="26" customFormat="1"/>
    <row r="22745" s="26" customFormat="1"/>
    <row r="22746" s="26" customFormat="1"/>
    <row r="22747" s="26" customFormat="1"/>
    <row r="22748" s="26" customFormat="1"/>
    <row r="22749" s="26" customFormat="1"/>
    <row r="22750" s="26" customFormat="1"/>
    <row r="22751" s="26" customFormat="1"/>
    <row r="22752" s="26" customFormat="1"/>
    <row r="22753" s="26" customFormat="1"/>
    <row r="22754" s="26" customFormat="1"/>
    <row r="22755" s="26" customFormat="1"/>
    <row r="22756" s="26" customFormat="1"/>
    <row r="22757" s="26" customFormat="1"/>
    <row r="22758" s="26" customFormat="1"/>
    <row r="22759" s="26" customFormat="1"/>
    <row r="22760" s="26" customFormat="1"/>
    <row r="22761" s="26" customFormat="1"/>
    <row r="22762" s="26" customFormat="1"/>
    <row r="22763" s="26" customFormat="1"/>
    <row r="22764" s="26" customFormat="1"/>
    <row r="22765" s="26" customFormat="1"/>
    <row r="22766" s="26" customFormat="1"/>
    <row r="22767" s="26" customFormat="1"/>
    <row r="22768" s="26" customFormat="1"/>
    <row r="22769" s="26" customFormat="1"/>
    <row r="22770" s="26" customFormat="1"/>
    <row r="22771" s="26" customFormat="1"/>
    <row r="22772" s="26" customFormat="1"/>
    <row r="22773" s="26" customFormat="1"/>
    <row r="22774" s="26" customFormat="1"/>
    <row r="22775" s="26" customFormat="1"/>
    <row r="22776" s="26" customFormat="1"/>
    <row r="22777" s="26" customFormat="1"/>
    <row r="22778" s="26" customFormat="1"/>
    <row r="22779" s="26" customFormat="1"/>
    <row r="22780" s="26" customFormat="1"/>
    <row r="22781" s="26" customFormat="1"/>
    <row r="22782" s="26" customFormat="1"/>
    <row r="22783" s="26" customFormat="1"/>
    <row r="22784" s="26" customFormat="1"/>
    <row r="22785" s="26" customFormat="1"/>
    <row r="22786" s="26" customFormat="1"/>
    <row r="22787" s="26" customFormat="1"/>
    <row r="22788" s="26" customFormat="1"/>
    <row r="22789" s="26" customFormat="1"/>
    <row r="22790" s="26" customFormat="1"/>
    <row r="22791" s="26" customFormat="1"/>
    <row r="22792" s="26" customFormat="1"/>
    <row r="22793" s="26" customFormat="1"/>
    <row r="22794" s="26" customFormat="1"/>
    <row r="22795" s="26" customFormat="1"/>
    <row r="22796" s="26" customFormat="1"/>
    <row r="22797" s="26" customFormat="1"/>
    <row r="22798" s="26" customFormat="1"/>
    <row r="22799" s="26" customFormat="1"/>
    <row r="22800" s="26" customFormat="1"/>
    <row r="22801" s="26" customFormat="1"/>
    <row r="22802" s="26" customFormat="1"/>
    <row r="22803" s="26" customFormat="1"/>
    <row r="22804" s="26" customFormat="1"/>
    <row r="22805" s="26" customFormat="1"/>
    <row r="22806" s="26" customFormat="1"/>
    <row r="22807" s="26" customFormat="1"/>
    <row r="22808" s="26" customFormat="1"/>
    <row r="22809" s="26" customFormat="1"/>
    <row r="22810" s="26" customFormat="1"/>
    <row r="22811" s="26" customFormat="1"/>
    <row r="22812" s="26" customFormat="1"/>
    <row r="22813" s="26" customFormat="1"/>
    <row r="22814" s="26" customFormat="1"/>
    <row r="22815" s="26" customFormat="1"/>
    <row r="22816" s="26" customFormat="1"/>
    <row r="22817" s="26" customFormat="1"/>
    <row r="22818" s="26" customFormat="1"/>
    <row r="22819" s="26" customFormat="1"/>
    <row r="22820" s="26" customFormat="1"/>
    <row r="22821" s="26" customFormat="1"/>
    <row r="22822" s="26" customFormat="1"/>
    <row r="22823" s="26" customFormat="1"/>
    <row r="22824" s="26" customFormat="1"/>
    <row r="22825" s="26" customFormat="1"/>
    <row r="22826" s="26" customFormat="1"/>
    <row r="22827" s="26" customFormat="1"/>
    <row r="22828" s="26" customFormat="1"/>
    <row r="22829" s="26" customFormat="1"/>
    <row r="22830" s="26" customFormat="1"/>
    <row r="22831" s="26" customFormat="1"/>
    <row r="22832" s="26" customFormat="1"/>
    <row r="22833" s="26" customFormat="1"/>
    <row r="22834" s="26" customFormat="1"/>
    <row r="22835" s="26" customFormat="1"/>
    <row r="22836" s="26" customFormat="1"/>
    <row r="22837" s="26" customFormat="1"/>
    <row r="22838" s="26" customFormat="1"/>
    <row r="22839" s="26" customFormat="1"/>
    <row r="22840" s="26" customFormat="1"/>
    <row r="22841" s="26" customFormat="1"/>
    <row r="22842" s="26" customFormat="1"/>
    <row r="22843" s="26" customFormat="1"/>
    <row r="22844" s="26" customFormat="1"/>
    <row r="22845" s="26" customFormat="1"/>
    <row r="22846" s="26" customFormat="1"/>
    <row r="22847" s="26" customFormat="1"/>
    <row r="22848" s="26" customFormat="1"/>
    <row r="22849" s="26" customFormat="1"/>
    <row r="22850" s="26" customFormat="1"/>
    <row r="22851" s="26" customFormat="1"/>
    <row r="22852" s="26" customFormat="1"/>
    <row r="22853" s="26" customFormat="1"/>
    <row r="22854" s="26" customFormat="1"/>
    <row r="22855" s="26" customFormat="1"/>
    <row r="22856" s="26" customFormat="1"/>
    <row r="22857" s="26" customFormat="1"/>
    <row r="22858" s="26" customFormat="1"/>
    <row r="22859" s="26" customFormat="1"/>
    <row r="22860" s="26" customFormat="1"/>
    <row r="22861" s="26" customFormat="1"/>
    <row r="22862" s="26" customFormat="1"/>
    <row r="22863" s="26" customFormat="1"/>
    <row r="22864" s="26" customFormat="1"/>
    <row r="22865" s="26" customFormat="1"/>
    <row r="22866" s="26" customFormat="1"/>
    <row r="22867" s="26" customFormat="1"/>
    <row r="22868" s="26" customFormat="1"/>
    <row r="22869" s="26" customFormat="1"/>
    <row r="22870" s="26" customFormat="1"/>
    <row r="22871" s="26" customFormat="1"/>
    <row r="22872" s="26" customFormat="1"/>
    <row r="22873" s="26" customFormat="1"/>
    <row r="22874" s="26" customFormat="1"/>
    <row r="22875" s="26" customFormat="1"/>
    <row r="22876" s="26" customFormat="1"/>
    <row r="22877" s="26" customFormat="1"/>
    <row r="22878" s="26" customFormat="1"/>
    <row r="22879" s="26" customFormat="1"/>
    <row r="22880" s="26" customFormat="1"/>
    <row r="22881" s="26" customFormat="1"/>
    <row r="22882" s="26" customFormat="1"/>
    <row r="22883" s="26" customFormat="1"/>
    <row r="22884" s="26" customFormat="1"/>
    <row r="22885" s="26" customFormat="1"/>
    <row r="22886" s="26" customFormat="1"/>
    <row r="22887" s="26" customFormat="1"/>
    <row r="22888" s="26" customFormat="1"/>
    <row r="22889" s="26" customFormat="1"/>
    <row r="22890" s="26" customFormat="1"/>
    <row r="22891" s="26" customFormat="1"/>
    <row r="22892" s="26" customFormat="1"/>
    <row r="22893" s="26" customFormat="1"/>
    <row r="22894" s="26" customFormat="1"/>
    <row r="22895" s="26" customFormat="1"/>
    <row r="22896" s="26" customFormat="1"/>
    <row r="22897" s="26" customFormat="1"/>
    <row r="22898" s="26" customFormat="1"/>
    <row r="22899" s="26" customFormat="1"/>
    <row r="22900" s="26" customFormat="1"/>
    <row r="22901" s="26" customFormat="1"/>
    <row r="22902" s="26" customFormat="1"/>
    <row r="22903" s="26" customFormat="1"/>
    <row r="22904" s="26" customFormat="1"/>
    <row r="22905" s="26" customFormat="1"/>
    <row r="22906" s="26" customFormat="1"/>
    <row r="22907" s="26" customFormat="1"/>
    <row r="22908" s="26" customFormat="1"/>
    <row r="22909" s="26" customFormat="1"/>
    <row r="22910" s="26" customFormat="1"/>
    <row r="22911" s="26" customFormat="1"/>
    <row r="22912" s="26" customFormat="1"/>
    <row r="22913" s="26" customFormat="1"/>
    <row r="22914" s="26" customFormat="1"/>
    <row r="22915" s="26" customFormat="1"/>
    <row r="22916" s="26" customFormat="1"/>
    <row r="22917" s="26" customFormat="1"/>
    <row r="22918" s="26" customFormat="1"/>
    <row r="22919" s="26" customFormat="1"/>
    <row r="22920" s="26" customFormat="1"/>
    <row r="22921" s="26" customFormat="1"/>
    <row r="22922" s="26" customFormat="1"/>
    <row r="22923" s="26" customFormat="1"/>
    <row r="22924" s="26" customFormat="1"/>
    <row r="22925" s="26" customFormat="1"/>
    <row r="22926" s="26" customFormat="1"/>
    <row r="22927" s="26" customFormat="1"/>
    <row r="22928" s="26" customFormat="1"/>
    <row r="22929" s="26" customFormat="1"/>
    <row r="22930" s="26" customFormat="1"/>
    <row r="22931" s="26" customFormat="1"/>
    <row r="22932" s="26" customFormat="1"/>
    <row r="22933" s="26" customFormat="1"/>
    <row r="22934" s="26" customFormat="1"/>
    <row r="22935" s="26" customFormat="1"/>
    <row r="22936" s="26" customFormat="1"/>
    <row r="22937" s="26" customFormat="1"/>
    <row r="22938" s="26" customFormat="1"/>
    <row r="22939" s="26" customFormat="1"/>
    <row r="22940" s="26" customFormat="1"/>
    <row r="22941" s="26" customFormat="1"/>
    <row r="22942" s="26" customFormat="1"/>
    <row r="22943" s="26" customFormat="1"/>
    <row r="22944" s="26" customFormat="1"/>
    <row r="22945" s="26" customFormat="1"/>
    <row r="22946" s="26" customFormat="1"/>
    <row r="22947" s="26" customFormat="1"/>
    <row r="22948" s="26" customFormat="1"/>
    <row r="22949" s="26" customFormat="1"/>
    <row r="22950" s="26" customFormat="1"/>
    <row r="22951" s="26" customFormat="1"/>
    <row r="22952" s="26" customFormat="1"/>
    <row r="22953" s="26" customFormat="1"/>
    <row r="22954" s="26" customFormat="1"/>
    <row r="22955" s="26" customFormat="1"/>
    <row r="22956" s="26" customFormat="1"/>
    <row r="22957" s="26" customFormat="1"/>
    <row r="22958" s="26" customFormat="1"/>
    <row r="22959" s="26" customFormat="1"/>
    <row r="22960" s="26" customFormat="1"/>
    <row r="22961" s="26" customFormat="1"/>
    <row r="22962" s="26" customFormat="1"/>
    <row r="22963" s="26" customFormat="1"/>
    <row r="22964" s="26" customFormat="1"/>
    <row r="22965" s="26" customFormat="1"/>
    <row r="22966" s="26" customFormat="1"/>
    <row r="22967" s="26" customFormat="1"/>
    <row r="22968" s="26" customFormat="1"/>
    <row r="22969" s="26" customFormat="1"/>
    <row r="22970" s="26" customFormat="1"/>
    <row r="22971" s="26" customFormat="1"/>
    <row r="22972" s="26" customFormat="1"/>
    <row r="22973" s="26" customFormat="1"/>
    <row r="22974" s="26" customFormat="1"/>
    <row r="22975" s="26" customFormat="1"/>
    <row r="22976" s="26" customFormat="1"/>
    <row r="22977" s="26" customFormat="1"/>
    <row r="22978" s="26" customFormat="1"/>
    <row r="22979" s="26" customFormat="1"/>
    <row r="22980" s="26" customFormat="1"/>
    <row r="22981" s="26" customFormat="1"/>
  </sheetData>
  <sheetProtection algorithmName="SHA-512" hashValue="ZdHSxOZR6LIrQ2N2cSLBb6L8YNawXyk4iiIIccePKBIP0VmSsxy9+iBfv8H2kI78sFoYbZRjU8p75QF/n6w6vg==" saltValue="ZlrQv2/nDmEawgEltmnOFw==" spinCount="100000" sheet="1" objects="1" scenarios="1"/>
  <mergeCells count="8">
    <mergeCell ref="B19:H19"/>
    <mergeCell ref="I19:O19"/>
    <mergeCell ref="P19:R19"/>
    <mergeCell ref="F3:F4"/>
    <mergeCell ref="G3:L4"/>
    <mergeCell ref="O3:P3"/>
    <mergeCell ref="O4:P4"/>
    <mergeCell ref="B18:R18"/>
  </mergeCells>
  <phoneticPr fontId="9"/>
  <conditionalFormatting sqref="C14:R17 C38:R265">
    <cfRule type="expression" dxfId="12" priority="568">
      <formula>OR(ABS($I$10-$R14)&lt;0.05*$I$10,ABS($I$10+$R14)&lt;0.05*$I$10)</formula>
    </cfRule>
  </conditionalFormatting>
  <conditionalFormatting sqref="C14:Q17 C38:Q153">
    <cfRule type="expression" dxfId="11" priority="571">
      <formula>OR(ABS($I$10-$Q14)&lt;0.05*$I$10,ABS($I$10+$Q14)&lt;0.05*$I$10)</formula>
    </cfRule>
  </conditionalFormatting>
  <conditionalFormatting sqref="R23:R37">
    <cfRule type="expression" dxfId="2" priority="2">
      <formula>OR(ABS($I$10-$R23)&lt;$I$11*$I$10,ABS($I$10+$R23)&lt;$I$11*$I$10)</formula>
    </cfRule>
  </conditionalFormatting>
  <conditionalFormatting sqref="B23:R37">
    <cfRule type="expression" dxfId="1" priority="3">
      <formula>OR(ABS($I$10-$Q23)&lt;$I$11*$I$10,ABS($I$10+$Q23)&lt;$I$11*$I$10)</formula>
    </cfRule>
  </conditionalFormatting>
  <pageMargins left="0.7" right="0.7" top="0.75" bottom="0.75" header="0.3" footer="0.3"/>
  <pageSetup scale="35"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IPUnits">
              <controlPr locked="0" defaultSize="0" autoFill="0" autoLine="0" autoPict="0" macro="[0]!IPUnits_Click" altText="IP Units">
                <anchor moveWithCells="1">
                  <from>
                    <xdr:col>3</xdr:col>
                    <xdr:colOff>495300</xdr:colOff>
                    <xdr:row>6</xdr:row>
                    <xdr:rowOff>167640</xdr:rowOff>
                  </from>
                  <to>
                    <xdr:col>5</xdr:col>
                    <xdr:colOff>266700</xdr:colOff>
                    <xdr:row>8</xdr:row>
                    <xdr:rowOff>106680</xdr:rowOff>
                  </to>
                </anchor>
              </controlPr>
            </control>
          </mc:Choice>
        </mc:AlternateContent>
        <mc:AlternateContent xmlns:mc="http://schemas.openxmlformats.org/markup-compatibility/2006">
          <mc:Choice Requires="x14">
            <control shapeId="2052" r:id="rId5" name="SIUnits">
              <controlPr locked="0" defaultSize="0" autoFill="0" autoLine="0" autoPict="0" macro="[0]!SIUnits_Click" altText="IP Units">
                <anchor moveWithCells="1">
                  <from>
                    <xdr:col>3</xdr:col>
                    <xdr:colOff>487680</xdr:colOff>
                    <xdr:row>8</xdr:row>
                    <xdr:rowOff>91440</xdr:rowOff>
                  </from>
                  <to>
                    <xdr:col>5</xdr:col>
                    <xdr:colOff>259080</xdr:colOff>
                    <xdr:row>9</xdr:row>
                    <xdr:rowOff>198120</xdr:rowOff>
                  </to>
                </anchor>
              </controlPr>
            </control>
          </mc:Choice>
        </mc:AlternateContent>
        <mc:AlternateContent xmlns:mc="http://schemas.openxmlformats.org/markup-compatibility/2006">
          <mc:Choice Requires="x14">
            <control shapeId="2069" r:id="rId6" name="AddBranchButton1">
              <controlPr defaultSize="0" print="0" autoFill="0" autoPict="0" macro="[0]!AddBranch">
                <anchor moveWithCells="1" sizeWithCells="1">
                  <from>
                    <xdr:col>5</xdr:col>
                    <xdr:colOff>190500</xdr:colOff>
                    <xdr:row>5</xdr:row>
                    <xdr:rowOff>144780</xdr:rowOff>
                  </from>
                  <to>
                    <xdr:col>6</xdr:col>
                    <xdr:colOff>609600</xdr:colOff>
                    <xdr:row>7</xdr:row>
                    <xdr:rowOff>68580</xdr:rowOff>
                  </to>
                </anchor>
              </controlPr>
            </control>
          </mc:Choice>
        </mc:AlternateContent>
        <mc:AlternateContent xmlns:mc="http://schemas.openxmlformats.org/markup-compatibility/2006">
          <mc:Choice Requires="x14">
            <control shapeId="2070" r:id="rId7" name="RemoveButton">
              <controlPr defaultSize="0" print="0" autoFill="0" autoPict="0" macro="[0]!RemoveBranch">
                <anchor moveWithCells="1" sizeWithCells="1">
                  <from>
                    <xdr:col>7</xdr:col>
                    <xdr:colOff>91440</xdr:colOff>
                    <xdr:row>5</xdr:row>
                    <xdr:rowOff>152400</xdr:rowOff>
                  </from>
                  <to>
                    <xdr:col>7</xdr:col>
                    <xdr:colOff>1920240</xdr:colOff>
                    <xdr:row>7</xdr:row>
                    <xdr:rowOff>68580</xdr:rowOff>
                  </to>
                </anchor>
              </controlPr>
            </control>
          </mc:Choice>
        </mc:AlternateContent>
        <mc:AlternateContent xmlns:mc="http://schemas.openxmlformats.org/markup-compatibility/2006">
          <mc:Choice Requires="x14">
            <control shapeId="2071" r:id="rId8" name="InsertButton">
              <controlPr defaultSize="0" print="0" autoFill="0" autoPict="0" macro="[0]!InsertBranch">
                <anchor moveWithCells="1" sizeWithCells="1">
                  <from>
                    <xdr:col>7</xdr:col>
                    <xdr:colOff>2186940</xdr:colOff>
                    <xdr:row>5</xdr:row>
                    <xdr:rowOff>152400</xdr:rowOff>
                  </from>
                  <to>
                    <xdr:col>7</xdr:col>
                    <xdr:colOff>3787140</xdr:colOff>
                    <xdr:row>7</xdr:row>
                    <xdr:rowOff>76200</xdr:rowOff>
                  </to>
                </anchor>
              </controlPr>
            </control>
          </mc:Choice>
        </mc:AlternateContent>
        <mc:AlternateContent xmlns:mc="http://schemas.openxmlformats.org/markup-compatibility/2006">
          <mc:Choice Requires="x14">
            <control shapeId="2072" r:id="rId9" name="GenerateDiagramButton">
              <controlPr defaultSize="0" print="0" autoFill="0" autoPict="0" macro="[0]!GenerateDiagrams">
                <anchor moveWithCells="1" sizeWithCells="1">
                  <from>
                    <xdr:col>7</xdr:col>
                    <xdr:colOff>114300</xdr:colOff>
                    <xdr:row>8</xdr:row>
                    <xdr:rowOff>91440</xdr:rowOff>
                  </from>
                  <to>
                    <xdr:col>7</xdr:col>
                    <xdr:colOff>1927860</xdr:colOff>
                    <xdr:row>10</xdr:row>
                    <xdr:rowOff>15240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AB821C6-C6D9-4259-8EAB-D2B1ABFDB358}">
            <xm:f>OR(ABS(M23)&lt;'Air Density Factors'!$O$7,ABS(M23)&gt;'Air Density Factors'!$P$7)</xm:f>
            <x14:dxf>
              <fill>
                <patternFill>
                  <bgColor theme="5" tint="0.59996337778862885"/>
                </patternFill>
              </fill>
            </x14:dxf>
          </x14:cfRule>
          <xm:sqref>M23:M37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'Standard Sizes'!$B$5:$B$17</xm:f>
          </x14:formula1>
          <xm:sqref>E10:E13 E23:E37</xm:sqref>
        </x14:dataValidation>
        <x14:dataValidation type="list" allowBlank="1" showInputMessage="1" showErrorMessage="1">
          <x14:formula1>
            <xm:f>'Standard Sizes'!$C$5:$C$11</xm:f>
          </x14:formula1>
          <xm:sqref>F10:F13 F23:F37</xm:sqref>
        </x14:dataValidation>
        <x14:dataValidation type="list" allowBlank="1" showInputMessage="1" showErrorMessage="1">
          <x14:formula1>
            <xm:f>IF(AND(E23&lt;&gt;"",F23&lt;&gt;""),OFFSET('Rectangular Duct Data'!$A$3,0,0,COUNTA('Round Duct Data'!C:C),1),OFFSET('Round Duct Data'!$A$3,0,0,COUNTA('Round Duct Data'!A:A),1))</xm:f>
          </x14:formula1>
          <xm:sqref>G23:G37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D22"/>
  <sheetViews>
    <sheetView topLeftCell="A2" workbookViewId="0">
      <selection activeCell="B15" sqref="B15"/>
    </sheetView>
  </sheetViews>
  <sheetFormatPr defaultColWidth="8.77734375" defaultRowHeight="14.4"/>
  <cols>
    <col min="2" max="2" width="62.21875" customWidth="1"/>
    <col min="4" max="4" width="69.77734375" customWidth="1"/>
  </cols>
  <sheetData>
    <row r="1" spans="2:4">
      <c r="B1" s="81" t="s">
        <v>140</v>
      </c>
      <c r="C1" s="81" t="s">
        <v>141</v>
      </c>
      <c r="D1" s="81" t="s">
        <v>142</v>
      </c>
    </row>
    <row r="2" spans="2:4" ht="184.5" customHeight="1">
      <c r="C2" t="s">
        <v>79</v>
      </c>
      <c r="D2" t="s">
        <v>138</v>
      </c>
    </row>
    <row r="3" spans="2:4" ht="233.25" customHeight="1">
      <c r="C3" t="s">
        <v>82</v>
      </c>
      <c r="D3" t="s">
        <v>139</v>
      </c>
    </row>
    <row r="4" spans="2:4" ht="267.75" customHeight="1">
      <c r="C4" t="s">
        <v>83</v>
      </c>
      <c r="D4" t="s">
        <v>38</v>
      </c>
    </row>
    <row r="5" spans="2:4" ht="207.75" customHeight="1">
      <c r="C5" t="s">
        <v>84</v>
      </c>
      <c r="D5" t="s">
        <v>40</v>
      </c>
    </row>
    <row r="6" spans="2:4" ht="196.5" customHeight="1">
      <c r="C6" t="s">
        <v>85</v>
      </c>
      <c r="D6" t="s">
        <v>42</v>
      </c>
    </row>
    <row r="7" spans="2:4" ht="186" customHeight="1">
      <c r="C7" t="s">
        <v>86</v>
      </c>
      <c r="D7" t="s">
        <v>44</v>
      </c>
    </row>
    <row r="8" spans="2:4" ht="201.75" customHeight="1">
      <c r="C8" t="s">
        <v>50</v>
      </c>
      <c r="D8" t="s">
        <v>143</v>
      </c>
    </row>
    <row r="9" spans="2:4" ht="208.5" customHeight="1">
      <c r="C9" t="s">
        <v>53</v>
      </c>
      <c r="D9" t="s">
        <v>55</v>
      </c>
    </row>
    <row r="10" spans="2:4" ht="207" customHeight="1">
      <c r="C10" t="s">
        <v>56</v>
      </c>
      <c r="D10" t="s">
        <v>58</v>
      </c>
    </row>
    <row r="11" spans="2:4" ht="201" customHeight="1">
      <c r="C11" t="s">
        <v>59</v>
      </c>
      <c r="D11" t="s">
        <v>61</v>
      </c>
    </row>
    <row r="12" spans="2:4" ht="197.25" customHeight="1">
      <c r="C12" t="s">
        <v>62</v>
      </c>
      <c r="D12" t="s">
        <v>144</v>
      </c>
    </row>
    <row r="13" spans="2:4" ht="202.5" customHeight="1">
      <c r="C13" t="s">
        <v>65</v>
      </c>
      <c r="D13" t="s">
        <v>145</v>
      </c>
    </row>
    <row r="14" spans="2:4" ht="174" customHeight="1">
      <c r="C14" t="s">
        <v>89</v>
      </c>
      <c r="D14" t="s">
        <v>146</v>
      </c>
    </row>
    <row r="15" spans="2:4" ht="180.75" customHeight="1">
      <c r="C15" t="s">
        <v>90</v>
      </c>
      <c r="D15" t="s">
        <v>47</v>
      </c>
    </row>
    <row r="16" spans="2:4" ht="194.25" customHeight="1">
      <c r="C16" t="s">
        <v>91</v>
      </c>
      <c r="D16" t="s">
        <v>147</v>
      </c>
    </row>
    <row r="17" spans="3:4" ht="183" customHeight="1">
      <c r="C17" t="s">
        <v>68</v>
      </c>
      <c r="D17" t="s">
        <v>70</v>
      </c>
    </row>
    <row r="18" spans="3:4" ht="183" customHeight="1">
      <c r="C18" t="s">
        <v>71</v>
      </c>
      <c r="D18" t="s">
        <v>148</v>
      </c>
    </row>
    <row r="19" spans="3:4" ht="185.25" customHeight="1">
      <c r="C19" t="s">
        <v>74</v>
      </c>
      <c r="D19" t="s">
        <v>76</v>
      </c>
    </row>
    <row r="20" spans="3:4" ht="184.5" customHeight="1">
      <c r="C20" t="s">
        <v>77</v>
      </c>
      <c r="D20" t="s">
        <v>149</v>
      </c>
    </row>
    <row r="21" spans="3:4" ht="202.5" customHeight="1">
      <c r="C21" t="s">
        <v>150</v>
      </c>
      <c r="D21" t="s">
        <v>151</v>
      </c>
    </row>
    <row r="22" spans="3:4" ht="146.25" customHeight="1">
      <c r="C22" t="s">
        <v>152</v>
      </c>
      <c r="D22" t="s">
        <v>153</v>
      </c>
    </row>
  </sheetData>
  <phoneticPr fontId="9"/>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2"/>
  <sheetViews>
    <sheetView workbookViewId="0">
      <selection activeCell="P7" sqref="P7"/>
    </sheetView>
  </sheetViews>
  <sheetFormatPr defaultColWidth="8.77734375" defaultRowHeight="14.4"/>
  <cols>
    <col min="1" max="1" width="10.44140625" bestFit="1" customWidth="1"/>
    <col min="3" max="3" width="11.21875" bestFit="1" customWidth="1"/>
    <col min="13" max="13" width="22.77734375" bestFit="1" customWidth="1"/>
  </cols>
  <sheetData>
    <row r="1" spans="1:16" ht="15.6" thickTop="1" thickBot="1">
      <c r="A1" s="107"/>
      <c r="B1" s="222" t="s">
        <v>135</v>
      </c>
      <c r="C1" s="223"/>
      <c r="D1" s="223"/>
      <c r="E1" s="223"/>
      <c r="F1" s="223"/>
      <c r="G1" s="223"/>
      <c r="H1" s="223"/>
      <c r="I1" s="223"/>
      <c r="J1" s="224"/>
    </row>
    <row r="2" spans="1:16" ht="29.4" thickTop="1">
      <c r="A2" s="100"/>
      <c r="B2" s="103" t="s">
        <v>118</v>
      </c>
      <c r="C2" s="225" t="s">
        <v>117</v>
      </c>
      <c r="D2" s="225"/>
      <c r="E2" s="225"/>
      <c r="F2" s="225"/>
      <c r="G2" s="225"/>
      <c r="H2" s="225"/>
      <c r="I2" s="225"/>
      <c r="J2" s="226"/>
    </row>
    <row r="3" spans="1:16" ht="20.25" customHeight="1">
      <c r="A3" s="101"/>
      <c r="B3" s="104"/>
      <c r="C3" s="98">
        <v>0</v>
      </c>
      <c r="D3" s="98">
        <v>1000</v>
      </c>
      <c r="E3" s="98">
        <v>2000</v>
      </c>
      <c r="F3" s="98">
        <v>3000</v>
      </c>
      <c r="G3" s="98">
        <v>4000</v>
      </c>
      <c r="H3" s="98">
        <v>5000</v>
      </c>
      <c r="I3" s="98">
        <v>6000</v>
      </c>
      <c r="J3" s="99">
        <v>7000</v>
      </c>
      <c r="M3" t="s">
        <v>137</v>
      </c>
      <c r="N3" s="187">
        <f>IF('SRG Calculator'!E6=1,0.07468,1.2)</f>
        <v>7.4679999999999996E-2</v>
      </c>
      <c r="O3" t="str">
        <f>'SRG Calculator'!J8</f>
        <v>lbm/ft^3</v>
      </c>
    </row>
    <row r="4" spans="1:16" ht="18" customHeight="1">
      <c r="A4" s="101" t="s">
        <v>136</v>
      </c>
      <c r="B4" s="105">
        <v>50</v>
      </c>
      <c r="C4" s="73">
        <v>1.04</v>
      </c>
      <c r="D4" s="91">
        <v>1</v>
      </c>
      <c r="E4" s="73">
        <v>0.97</v>
      </c>
      <c r="F4" s="73">
        <v>0.94</v>
      </c>
      <c r="G4" s="91">
        <v>0.9</v>
      </c>
      <c r="H4" s="73">
        <v>0.87</v>
      </c>
      <c r="I4" s="73">
        <v>0.84</v>
      </c>
      <c r="J4" s="92">
        <v>0.81</v>
      </c>
    </row>
    <row r="5" spans="1:16">
      <c r="A5" s="101" t="s">
        <v>136</v>
      </c>
      <c r="B5" s="105">
        <v>55</v>
      </c>
      <c r="C5" s="73">
        <v>1.03</v>
      </c>
      <c r="D5" s="73">
        <v>0.99</v>
      </c>
      <c r="E5" s="73">
        <v>0.96</v>
      </c>
      <c r="F5" s="73">
        <v>0.93</v>
      </c>
      <c r="G5" s="73">
        <v>0.89</v>
      </c>
      <c r="H5" s="73">
        <v>0.86</v>
      </c>
      <c r="I5" s="73">
        <v>0.83</v>
      </c>
      <c r="J5" s="93">
        <v>0.8</v>
      </c>
    </row>
    <row r="6" spans="1:16">
      <c r="A6" s="101" t="s">
        <v>136</v>
      </c>
      <c r="B6" s="105">
        <v>60</v>
      </c>
      <c r="C6" s="73">
        <v>1.02</v>
      </c>
      <c r="D6" s="73">
        <v>0.98</v>
      </c>
      <c r="E6" s="73">
        <v>0.95</v>
      </c>
      <c r="F6" s="73">
        <v>0.91</v>
      </c>
      <c r="G6" s="73">
        <v>0.88</v>
      </c>
      <c r="H6" s="73">
        <v>0.85</v>
      </c>
      <c r="I6" s="73">
        <v>0.82</v>
      </c>
      <c r="J6" s="92">
        <v>0.79</v>
      </c>
      <c r="O6" t="s">
        <v>272</v>
      </c>
      <c r="P6" t="s">
        <v>273</v>
      </c>
    </row>
    <row r="7" spans="1:16">
      <c r="A7" s="101" t="s">
        <v>136</v>
      </c>
      <c r="B7" s="105">
        <v>70</v>
      </c>
      <c r="C7" s="91">
        <v>1</v>
      </c>
      <c r="D7" s="73">
        <v>0.96</v>
      </c>
      <c r="E7" s="73">
        <v>0.93</v>
      </c>
      <c r="F7" s="73">
        <v>0.89</v>
      </c>
      <c r="G7" s="73">
        <v>0.86</v>
      </c>
      <c r="H7" s="73">
        <v>0.83</v>
      </c>
      <c r="I7" s="91">
        <v>0.8</v>
      </c>
      <c r="J7" s="92">
        <v>0.77</v>
      </c>
      <c r="M7" t="s">
        <v>271</v>
      </c>
      <c r="O7">
        <f>IF('SRG Calculator'!E6=1,500,2.5)</f>
        <v>500</v>
      </c>
      <c r="P7">
        <f>IF('SRG Calculator'!E6=1,1500,8)</f>
        <v>1500</v>
      </c>
    </row>
    <row r="8" spans="1:16">
      <c r="A8" s="101" t="s">
        <v>136</v>
      </c>
      <c r="B8" s="105">
        <v>80</v>
      </c>
      <c r="C8" s="73">
        <v>0.99</v>
      </c>
      <c r="D8" s="73">
        <v>0.95</v>
      </c>
      <c r="E8" s="73">
        <v>0.92</v>
      </c>
      <c r="F8" s="73">
        <v>0.88</v>
      </c>
      <c r="G8" s="73">
        <v>0.85</v>
      </c>
      <c r="H8" s="73">
        <v>0.81</v>
      </c>
      <c r="I8" s="73">
        <v>0.79</v>
      </c>
      <c r="J8" s="92">
        <v>0.76</v>
      </c>
    </row>
    <row r="9" spans="1:16">
      <c r="A9" s="101" t="s">
        <v>136</v>
      </c>
      <c r="B9" s="105">
        <v>90</v>
      </c>
      <c r="C9" s="73">
        <v>0.97</v>
      </c>
      <c r="D9" s="73">
        <v>0.94</v>
      </c>
      <c r="E9" s="91">
        <v>0.9</v>
      </c>
      <c r="F9" s="73">
        <v>0.86</v>
      </c>
      <c r="G9" s="73">
        <v>0.83</v>
      </c>
      <c r="H9" s="91">
        <v>0.8</v>
      </c>
      <c r="I9" s="73">
        <v>0.77</v>
      </c>
      <c r="J9" s="92">
        <v>0.75</v>
      </c>
    </row>
    <row r="10" spans="1:16">
      <c r="A10" s="101" t="s">
        <v>136</v>
      </c>
      <c r="B10" s="105">
        <v>100</v>
      </c>
      <c r="C10" s="73">
        <v>0.95</v>
      </c>
      <c r="D10" s="73">
        <v>0.93</v>
      </c>
      <c r="E10" s="73">
        <v>0.88</v>
      </c>
      <c r="F10" s="73">
        <v>0.85</v>
      </c>
      <c r="G10" s="73">
        <v>0.81</v>
      </c>
      <c r="H10" s="73">
        <v>0.78</v>
      </c>
      <c r="I10" s="73">
        <v>0.75</v>
      </c>
      <c r="J10" s="92">
        <v>0.73</v>
      </c>
    </row>
    <row r="11" spans="1:16">
      <c r="A11" s="101" t="s">
        <v>136</v>
      </c>
      <c r="B11" s="105">
        <v>110</v>
      </c>
      <c r="C11" s="73">
        <v>0.94</v>
      </c>
      <c r="D11" s="73">
        <v>0.92</v>
      </c>
      <c r="E11" s="73">
        <v>0.86</v>
      </c>
      <c r="F11" s="73">
        <v>0.83</v>
      </c>
      <c r="G11" s="91">
        <v>0.8</v>
      </c>
      <c r="H11" s="73">
        <v>0.77</v>
      </c>
      <c r="I11" s="73">
        <v>0.74</v>
      </c>
      <c r="J11" s="92">
        <v>0.72</v>
      </c>
    </row>
    <row r="12" spans="1:16">
      <c r="A12" s="101" t="s">
        <v>136</v>
      </c>
      <c r="B12" s="105">
        <v>120</v>
      </c>
      <c r="C12" s="73">
        <v>0.93</v>
      </c>
      <c r="D12" s="91">
        <v>0.9</v>
      </c>
      <c r="E12" s="73">
        <v>0.85</v>
      </c>
      <c r="F12" s="73">
        <v>0.82</v>
      </c>
      <c r="G12" s="73">
        <v>0.79</v>
      </c>
      <c r="H12" s="73">
        <v>0.76</v>
      </c>
      <c r="I12" s="73">
        <v>0.73</v>
      </c>
      <c r="J12" s="92">
        <v>0.71</v>
      </c>
    </row>
    <row r="13" spans="1:16">
      <c r="A13" s="101" t="s">
        <v>136</v>
      </c>
      <c r="B13" s="105">
        <v>130</v>
      </c>
      <c r="C13" s="73">
        <v>0.91</v>
      </c>
      <c r="D13" s="73">
        <v>0.88</v>
      </c>
      <c r="E13" s="73">
        <v>0.83</v>
      </c>
      <c r="F13" s="73">
        <v>0.81</v>
      </c>
      <c r="G13" s="73">
        <v>0.78</v>
      </c>
      <c r="H13" s="73">
        <v>0.75</v>
      </c>
      <c r="I13" s="73">
        <v>0.72</v>
      </c>
      <c r="J13" s="93">
        <v>0.7</v>
      </c>
    </row>
    <row r="14" spans="1:16">
      <c r="A14" s="101" t="s">
        <v>136</v>
      </c>
      <c r="B14" s="105">
        <v>140</v>
      </c>
      <c r="C14" s="73">
        <v>0.89</v>
      </c>
      <c r="D14" s="73">
        <v>0.86</v>
      </c>
      <c r="E14" s="73">
        <v>0.81</v>
      </c>
      <c r="F14" s="91">
        <v>0.8</v>
      </c>
      <c r="G14" s="73">
        <v>0.77</v>
      </c>
      <c r="H14" s="73">
        <v>0.73</v>
      </c>
      <c r="I14" s="73">
        <v>0.71</v>
      </c>
      <c r="J14" s="92">
        <v>0.68</v>
      </c>
    </row>
    <row r="15" spans="1:16" ht="15" thickBot="1">
      <c r="A15" s="102" t="s">
        <v>136</v>
      </c>
      <c r="B15" s="106">
        <v>150</v>
      </c>
      <c r="C15" s="94">
        <v>0.87</v>
      </c>
      <c r="D15" s="94">
        <v>0.84</v>
      </c>
      <c r="E15" s="95">
        <v>0.8</v>
      </c>
      <c r="F15" s="94">
        <v>0.79</v>
      </c>
      <c r="G15" s="94">
        <v>0.75</v>
      </c>
      <c r="H15" s="94">
        <v>0.72</v>
      </c>
      <c r="I15" s="95">
        <v>0.7</v>
      </c>
      <c r="J15" s="96">
        <v>0.67</v>
      </c>
    </row>
    <row r="16" spans="1:16" ht="15" thickTop="1"/>
    <row r="20" spans="4:9">
      <c r="H20" s="174"/>
      <c r="I20" s="174"/>
    </row>
    <row r="21" spans="4:9">
      <c r="H21" s="174"/>
      <c r="I21" s="174"/>
    </row>
    <row r="22" spans="4:9">
      <c r="D22" s="174"/>
      <c r="E22" s="174"/>
      <c r="F22" s="174"/>
    </row>
  </sheetData>
  <mergeCells count="2">
    <mergeCell ref="B1:J1"/>
    <mergeCell ref="C2:J2"/>
  </mergeCells>
  <phoneticPr fontId="9"/>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223"/>
  <sheetViews>
    <sheetView showGridLines="0" showRowColHeaders="0" zoomScale="85" zoomScaleNormal="85" workbookViewId="0">
      <selection activeCell="B223" sqref="B223"/>
    </sheetView>
  </sheetViews>
  <sheetFormatPr defaultColWidth="8.77734375" defaultRowHeight="14.4"/>
  <sheetData>
    <row r="1" spans="1:2" ht="18">
      <c r="A1" s="97" t="s">
        <v>119</v>
      </c>
    </row>
    <row r="2" spans="1:2">
      <c r="A2" t="s">
        <v>220</v>
      </c>
    </row>
    <row r="5" spans="1:2" ht="21">
      <c r="A5" s="173" t="s">
        <v>186</v>
      </c>
    </row>
    <row r="7" spans="1:2">
      <c r="A7" s="81" t="s">
        <v>120</v>
      </c>
      <c r="B7" t="s">
        <v>123</v>
      </c>
    </row>
    <row r="16" spans="1:2">
      <c r="A16" s="81" t="s">
        <v>121</v>
      </c>
      <c r="B16" t="s">
        <v>127</v>
      </c>
    </row>
    <row r="17" spans="1:2">
      <c r="B17" t="s">
        <v>187</v>
      </c>
    </row>
    <row r="26" spans="1:2">
      <c r="A26" s="81" t="s">
        <v>122</v>
      </c>
      <c r="B26" t="s">
        <v>124</v>
      </c>
    </row>
    <row r="27" spans="1:2">
      <c r="B27" t="s">
        <v>126</v>
      </c>
    </row>
    <row r="28" spans="1:2">
      <c r="B28" t="s">
        <v>221</v>
      </c>
    </row>
    <row r="37" spans="1:2">
      <c r="A37" s="81" t="s">
        <v>125</v>
      </c>
      <c r="B37" t="s">
        <v>128</v>
      </c>
    </row>
    <row r="38" spans="1:2">
      <c r="B38" t="s">
        <v>188</v>
      </c>
    </row>
    <row r="47" spans="1:2">
      <c r="A47" s="81" t="s">
        <v>129</v>
      </c>
      <c r="B47" t="s">
        <v>222</v>
      </c>
    </row>
    <row r="48" spans="1:2">
      <c r="B48" t="s">
        <v>223</v>
      </c>
    </row>
    <row r="58" spans="1:2">
      <c r="A58" s="81" t="s">
        <v>130</v>
      </c>
      <c r="B58" t="s">
        <v>189</v>
      </c>
    </row>
    <row r="59" spans="1:2">
      <c r="B59" t="s">
        <v>190</v>
      </c>
    </row>
    <row r="69" spans="1:2">
      <c r="A69" s="81" t="s">
        <v>131</v>
      </c>
      <c r="B69" t="s">
        <v>132</v>
      </c>
    </row>
    <row r="70" spans="1:2">
      <c r="B70" t="s">
        <v>133</v>
      </c>
    </row>
    <row r="71" spans="1:2">
      <c r="B71" t="s">
        <v>191</v>
      </c>
    </row>
    <row r="82" spans="1:2">
      <c r="A82" s="81" t="s">
        <v>134</v>
      </c>
      <c r="B82" t="s">
        <v>192</v>
      </c>
    </row>
    <row r="83" spans="1:2">
      <c r="B83" t="s">
        <v>193</v>
      </c>
    </row>
    <row r="84" spans="1:2">
      <c r="B84" t="s">
        <v>194</v>
      </c>
    </row>
    <row r="94" spans="1:2">
      <c r="A94" s="81" t="s">
        <v>195</v>
      </c>
      <c r="B94" t="s">
        <v>196</v>
      </c>
    </row>
    <row r="95" spans="1:2">
      <c r="B95" t="s">
        <v>197</v>
      </c>
    </row>
    <row r="96" spans="1:2">
      <c r="B96" t="s">
        <v>198</v>
      </c>
    </row>
    <row r="97" spans="2:2">
      <c r="B97" t="s">
        <v>224</v>
      </c>
    </row>
    <row r="98" spans="2:2">
      <c r="B98" t="s">
        <v>225</v>
      </c>
    </row>
    <row r="122" spans="1:2">
      <c r="A122" s="81" t="s">
        <v>199</v>
      </c>
      <c r="B122" t="s">
        <v>200</v>
      </c>
    </row>
    <row r="123" spans="1:2">
      <c r="B123" t="s">
        <v>226</v>
      </c>
    </row>
    <row r="135" spans="1:2">
      <c r="A135" s="81" t="s">
        <v>201</v>
      </c>
      <c r="B135" t="s">
        <v>202</v>
      </c>
    </row>
    <row r="136" spans="1:2">
      <c r="B136" t="s">
        <v>227</v>
      </c>
    </row>
    <row r="137" spans="1:2">
      <c r="B137" t="s">
        <v>228</v>
      </c>
    </row>
    <row r="151" spans="1:2" ht="21">
      <c r="A151" s="173" t="s">
        <v>203</v>
      </c>
    </row>
    <row r="153" spans="1:2">
      <c r="A153" s="81" t="s">
        <v>204</v>
      </c>
      <c r="B153" t="s">
        <v>205</v>
      </c>
    </row>
    <row r="154" spans="1:2">
      <c r="B154" t="s">
        <v>206</v>
      </c>
    </row>
    <row r="155" spans="1:2">
      <c r="B155" t="s">
        <v>207</v>
      </c>
    </row>
    <row r="156" spans="1:2">
      <c r="B156" t="s">
        <v>208</v>
      </c>
    </row>
    <row r="157" spans="1:2">
      <c r="B157" t="s">
        <v>209</v>
      </c>
    </row>
    <row r="174" spans="1:2">
      <c r="A174" s="81" t="s">
        <v>210</v>
      </c>
      <c r="B174" t="s">
        <v>211</v>
      </c>
    </row>
    <row r="175" spans="1:2">
      <c r="B175" t="s">
        <v>212</v>
      </c>
    </row>
    <row r="176" spans="1:2">
      <c r="B176" t="s">
        <v>213</v>
      </c>
    </row>
    <row r="180" spans="1:2" ht="21">
      <c r="A180" s="173" t="s">
        <v>214</v>
      </c>
    </row>
    <row r="182" spans="1:2">
      <c r="A182" s="81" t="s">
        <v>120</v>
      </c>
      <c r="B182" t="s">
        <v>229</v>
      </c>
    </row>
    <row r="183" spans="1:2">
      <c r="B183" t="s">
        <v>215</v>
      </c>
    </row>
    <row r="198" spans="1:2">
      <c r="A198" s="81" t="s">
        <v>210</v>
      </c>
      <c r="B198" t="s">
        <v>216</v>
      </c>
    </row>
    <row r="199" spans="1:2">
      <c r="B199" t="s">
        <v>217</v>
      </c>
    </row>
    <row r="217" spans="1:2" ht="21" customHeight="1">
      <c r="A217" s="173" t="s">
        <v>275</v>
      </c>
    </row>
    <row r="219" spans="1:2">
      <c r="B219" t="s">
        <v>276</v>
      </c>
    </row>
    <row r="220" spans="1:2">
      <c r="B220" t="s">
        <v>278</v>
      </c>
    </row>
    <row r="221" spans="1:2">
      <c r="B221" t="s">
        <v>279</v>
      </c>
    </row>
    <row r="223" spans="1:2">
      <c r="B223" t="s">
        <v>277</v>
      </c>
    </row>
  </sheetData>
  <sheetProtection algorithmName="SHA-512" hashValue="K8jeHkIX7MZMCXp+/P5M1Qxq8+hS9EEtvL7iccnchkeKqalj6VlVb2/xv4MxCbD/QIjhGG7Q9GxZV7HO4HUzdA==" saltValue="JczHSqMptoIwaLm1XvUNNQ==" spinCount="100000" sheet="1" objects="1" scenarios="1" selectLockedCells="1" selectUnlockedCells="1"/>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4:T358"/>
  <sheetViews>
    <sheetView showGridLines="0" showRowColHeaders="0" zoomScale="70" zoomScaleNormal="70" workbookViewId="0">
      <selection activeCell="B358" sqref="B358"/>
    </sheetView>
  </sheetViews>
  <sheetFormatPr defaultRowHeight="14.4"/>
  <sheetData>
    <row r="4" spans="2:20" ht="21">
      <c r="B4" s="227" t="s">
        <v>230</v>
      </c>
      <c r="C4" s="227"/>
      <c r="D4" s="227"/>
      <c r="E4" s="227"/>
      <c r="F4" s="227"/>
      <c r="G4" s="227"/>
      <c r="H4" s="227"/>
      <c r="I4" s="227"/>
      <c r="J4" s="227"/>
      <c r="K4" s="227"/>
      <c r="L4" s="227"/>
      <c r="M4" s="227"/>
      <c r="N4" s="227"/>
      <c r="O4" s="227"/>
      <c r="P4" s="227"/>
      <c r="Q4" s="227"/>
      <c r="R4" s="227"/>
      <c r="S4" s="227"/>
      <c r="T4" s="227"/>
    </row>
    <row r="6" spans="2:20">
      <c r="B6" s="193" t="s">
        <v>231</v>
      </c>
    </row>
    <row r="36" spans="2:20" ht="21">
      <c r="B36" s="227" t="s">
        <v>232</v>
      </c>
      <c r="C36" s="227"/>
      <c r="D36" s="227"/>
      <c r="E36" s="227"/>
      <c r="F36" s="227"/>
      <c r="G36" s="227"/>
      <c r="H36" s="227"/>
      <c r="I36" s="227"/>
      <c r="J36" s="227"/>
      <c r="K36" s="227"/>
      <c r="L36" s="227"/>
      <c r="M36" s="227"/>
      <c r="N36" s="227"/>
      <c r="O36" s="227"/>
      <c r="P36" s="227"/>
      <c r="Q36" s="227"/>
      <c r="R36" s="227"/>
      <c r="S36" s="227"/>
      <c r="T36" s="227"/>
    </row>
    <row r="38" spans="2:20">
      <c r="B38" s="193" t="s">
        <v>233</v>
      </c>
    </row>
    <row r="39" spans="2:20">
      <c r="B39" s="193" t="s">
        <v>234</v>
      </c>
    </row>
    <row r="40" spans="2:20">
      <c r="B40" s="194" t="s">
        <v>235</v>
      </c>
    </row>
    <row r="69" spans="2:20" ht="21">
      <c r="B69" s="227" t="s">
        <v>236</v>
      </c>
      <c r="C69" s="227"/>
      <c r="D69" s="227"/>
      <c r="E69" s="227"/>
      <c r="F69" s="227"/>
      <c r="G69" s="227"/>
      <c r="H69" s="227"/>
      <c r="I69" s="227"/>
      <c r="J69" s="227"/>
      <c r="K69" s="227"/>
      <c r="L69" s="227"/>
      <c r="M69" s="227"/>
      <c r="N69" s="227"/>
      <c r="O69" s="227"/>
      <c r="P69" s="227"/>
      <c r="Q69" s="227"/>
      <c r="R69" s="227"/>
      <c r="S69" s="227"/>
      <c r="T69" s="227"/>
    </row>
    <row r="71" spans="2:20">
      <c r="B71" s="193" t="s">
        <v>237</v>
      </c>
    </row>
    <row r="72" spans="2:20">
      <c r="B72" s="193" t="s">
        <v>238</v>
      </c>
    </row>
    <row r="73" spans="2:20">
      <c r="B73" s="193" t="s">
        <v>239</v>
      </c>
    </row>
    <row r="95" spans="2:20" ht="21">
      <c r="B95" s="227" t="s">
        <v>240</v>
      </c>
      <c r="C95" s="227"/>
      <c r="D95" s="227"/>
      <c r="E95" s="227"/>
      <c r="F95" s="227"/>
      <c r="G95" s="227"/>
      <c r="H95" s="227"/>
      <c r="I95" s="227"/>
      <c r="J95" s="227"/>
      <c r="K95" s="227"/>
      <c r="L95" s="227"/>
      <c r="M95" s="227"/>
      <c r="N95" s="227"/>
      <c r="O95" s="227"/>
      <c r="P95" s="227"/>
      <c r="Q95" s="227"/>
      <c r="R95" s="227"/>
      <c r="S95" s="227"/>
      <c r="T95" s="227"/>
    </row>
    <row r="97" spans="2:2">
      <c r="B97" s="193" t="s">
        <v>241</v>
      </c>
    </row>
    <row r="98" spans="2:2">
      <c r="B98" s="193" t="s">
        <v>242</v>
      </c>
    </row>
    <row r="99" spans="2:2">
      <c r="B99" s="194" t="s">
        <v>243</v>
      </c>
    </row>
    <row r="100" spans="2:2">
      <c r="B100" s="193" t="s">
        <v>244</v>
      </c>
    </row>
    <row r="101" spans="2:2">
      <c r="B101" s="193" t="s">
        <v>245</v>
      </c>
    </row>
    <row r="102" spans="2:2">
      <c r="B102" s="194"/>
    </row>
    <row r="103" spans="2:2">
      <c r="B103" s="194"/>
    </row>
    <row r="126" spans="2:20" ht="21">
      <c r="B126" s="227" t="s">
        <v>246</v>
      </c>
      <c r="C126" s="227"/>
      <c r="D126" s="227"/>
      <c r="E126" s="227"/>
      <c r="F126" s="227"/>
      <c r="G126" s="227"/>
      <c r="H126" s="227"/>
      <c r="I126" s="227"/>
      <c r="J126" s="227"/>
      <c r="K126" s="227"/>
      <c r="L126" s="227"/>
      <c r="M126" s="227"/>
      <c r="N126" s="227"/>
      <c r="O126" s="227"/>
      <c r="P126" s="227"/>
      <c r="Q126" s="227"/>
      <c r="R126" s="227"/>
      <c r="S126" s="227"/>
      <c r="T126" s="227"/>
    </row>
    <row r="128" spans="2:20">
      <c r="B128" s="193" t="s">
        <v>247</v>
      </c>
    </row>
    <row r="129" spans="2:2">
      <c r="B129" s="193" t="s">
        <v>248</v>
      </c>
    </row>
    <row r="130" spans="2:2">
      <c r="B130" s="193" t="s">
        <v>249</v>
      </c>
    </row>
    <row r="178" spans="2:20" ht="21">
      <c r="B178" s="227" t="s">
        <v>250</v>
      </c>
      <c r="C178" s="227"/>
      <c r="D178" s="227"/>
      <c r="E178" s="227"/>
      <c r="F178" s="227"/>
      <c r="G178" s="227"/>
      <c r="H178" s="227"/>
      <c r="I178" s="227"/>
      <c r="J178" s="227"/>
      <c r="K178" s="227"/>
      <c r="L178" s="227"/>
      <c r="M178" s="227"/>
      <c r="N178" s="227"/>
      <c r="O178" s="227"/>
      <c r="P178" s="227"/>
      <c r="Q178" s="227"/>
      <c r="R178" s="227"/>
      <c r="S178" s="227"/>
      <c r="T178" s="227"/>
    </row>
    <row r="180" spans="2:20">
      <c r="B180" s="193" t="s">
        <v>251</v>
      </c>
    </row>
    <row r="181" spans="2:20">
      <c r="B181" s="193" t="s">
        <v>252</v>
      </c>
    </row>
    <row r="193" spans="2:2">
      <c r="B193" t="s">
        <v>253</v>
      </c>
    </row>
    <row r="194" spans="2:2">
      <c r="B194" s="194" t="s">
        <v>254</v>
      </c>
    </row>
    <row r="209" spans="2:20" ht="21">
      <c r="B209" s="227" t="s">
        <v>255</v>
      </c>
      <c r="C209" s="227"/>
      <c r="D209" s="227"/>
      <c r="E209" s="227"/>
      <c r="F209" s="227"/>
      <c r="G209" s="227"/>
      <c r="H209" s="227"/>
      <c r="I209" s="227"/>
      <c r="J209" s="227"/>
      <c r="K209" s="227"/>
      <c r="L209" s="227"/>
      <c r="M209" s="227"/>
      <c r="N209" s="227"/>
      <c r="O209" s="227"/>
      <c r="P209" s="227"/>
      <c r="Q209" s="227"/>
      <c r="R209" s="227"/>
      <c r="S209" s="227"/>
      <c r="T209" s="227"/>
    </row>
    <row r="211" spans="2:20">
      <c r="B211" s="193" t="s">
        <v>256</v>
      </c>
    </row>
    <row r="212" spans="2:20">
      <c r="B212" s="193" t="s">
        <v>257</v>
      </c>
    </row>
    <row r="213" spans="2:20">
      <c r="B213" s="193" t="s">
        <v>258</v>
      </c>
    </row>
    <row r="246" spans="2:2">
      <c r="B246" t="s">
        <v>259</v>
      </c>
    </row>
    <row r="247" spans="2:2">
      <c r="B247" t="s">
        <v>260</v>
      </c>
    </row>
    <row r="248" spans="2:2">
      <c r="B248" t="s">
        <v>261</v>
      </c>
    </row>
    <row r="271" spans="2:20" ht="21">
      <c r="B271" s="227" t="s">
        <v>262</v>
      </c>
      <c r="C271" s="227"/>
      <c r="D271" s="227"/>
      <c r="E271" s="227"/>
      <c r="F271" s="227"/>
      <c r="G271" s="227"/>
      <c r="H271" s="227"/>
      <c r="I271" s="227"/>
      <c r="J271" s="227"/>
      <c r="K271" s="227"/>
      <c r="L271" s="227"/>
      <c r="M271" s="227"/>
      <c r="N271" s="227"/>
      <c r="O271" s="227"/>
      <c r="P271" s="227"/>
      <c r="Q271" s="227"/>
      <c r="R271" s="227"/>
      <c r="S271" s="227"/>
      <c r="T271" s="227"/>
    </row>
    <row r="273" spans="2:2">
      <c r="B273" s="193" t="s">
        <v>263</v>
      </c>
    </row>
    <row r="274" spans="2:2">
      <c r="B274" s="193" t="s">
        <v>264</v>
      </c>
    </row>
    <row r="275" spans="2:2">
      <c r="B275" s="193" t="s">
        <v>265</v>
      </c>
    </row>
    <row r="276" spans="2:2">
      <c r="B276" s="193"/>
    </row>
    <row r="277" spans="2:2">
      <c r="B277" s="193" t="s">
        <v>266</v>
      </c>
    </row>
    <row r="338" spans="2:20" ht="21">
      <c r="B338" s="227" t="s">
        <v>267</v>
      </c>
      <c r="C338" s="227"/>
      <c r="D338" s="227"/>
      <c r="E338" s="227"/>
      <c r="F338" s="227"/>
      <c r="G338" s="227"/>
      <c r="H338" s="227"/>
      <c r="I338" s="227"/>
      <c r="J338" s="227"/>
      <c r="K338" s="227"/>
      <c r="L338" s="227"/>
      <c r="M338" s="227"/>
      <c r="N338" s="227"/>
      <c r="O338" s="227"/>
      <c r="P338" s="227"/>
      <c r="Q338" s="227"/>
      <c r="R338" s="227"/>
      <c r="S338" s="227"/>
      <c r="T338" s="227"/>
    </row>
    <row r="340" spans="2:20">
      <c r="B340" t="s">
        <v>268</v>
      </c>
    </row>
    <row r="344" spans="2:20">
      <c r="B344" s="194" t="s">
        <v>269</v>
      </c>
    </row>
    <row r="356" spans="2:20" ht="21">
      <c r="B356" s="227" t="s">
        <v>270</v>
      </c>
      <c r="C356" s="227"/>
      <c r="D356" s="227"/>
      <c r="E356" s="227"/>
      <c r="F356" s="227"/>
      <c r="G356" s="227"/>
      <c r="H356" s="227"/>
      <c r="I356" s="227"/>
      <c r="J356" s="227"/>
      <c r="K356" s="227"/>
      <c r="L356" s="227"/>
      <c r="M356" s="227"/>
      <c r="N356" s="227"/>
      <c r="O356" s="227"/>
      <c r="P356" s="227"/>
      <c r="Q356" s="227"/>
      <c r="R356" s="227"/>
      <c r="S356" s="227"/>
      <c r="T356" s="227"/>
    </row>
    <row r="358" spans="2:20">
      <c r="B358" s="193" t="s">
        <v>274</v>
      </c>
    </row>
  </sheetData>
  <sheetProtection algorithmName="SHA-512" hashValue="aiOBqRh3pD4Rv1uSfJRtbWhkA1bFu1p345GMlpJcRGKt0dQOSakymayqJ9n8zLQeZ8xVJCLOtO8Z9JXbU0nw0w==" saltValue="ogM+7BerImDfoV0B2KzXHA==" spinCount="100000" sheet="1" objects="1" scenarios="1" selectLockedCells="1" selectUnlockedCells="1"/>
  <mergeCells count="10">
    <mergeCell ref="B209:T209"/>
    <mergeCell ref="B271:T271"/>
    <mergeCell ref="B338:T338"/>
    <mergeCell ref="B356:T356"/>
    <mergeCell ref="B4:T4"/>
    <mergeCell ref="B36:T36"/>
    <mergeCell ref="B69:T69"/>
    <mergeCell ref="B95:T95"/>
    <mergeCell ref="B126:T126"/>
    <mergeCell ref="B178:T17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6"/>
  <sheetViews>
    <sheetView workbookViewId="0">
      <selection activeCell="D17" sqref="D17:D18"/>
    </sheetView>
  </sheetViews>
  <sheetFormatPr defaultColWidth="10.77734375" defaultRowHeight="14.4"/>
  <sheetData>
    <row r="1" spans="1:2">
      <c r="A1">
        <v>25</v>
      </c>
      <c r="B1">
        <v>24</v>
      </c>
    </row>
    <row r="2" spans="1:2">
      <c r="A2">
        <v>24</v>
      </c>
      <c r="B2">
        <v>23</v>
      </c>
    </row>
    <row r="3" spans="1:2">
      <c r="A3">
        <v>27</v>
      </c>
      <c r="B3">
        <v>26</v>
      </c>
    </row>
    <row r="4" spans="1:2">
      <c r="A4">
        <v>28</v>
      </c>
      <c r="B4">
        <v>27</v>
      </c>
    </row>
    <row r="5" spans="1:2">
      <c r="A5">
        <v>31</v>
      </c>
      <c r="B5">
        <v>30</v>
      </c>
    </row>
    <row r="6" spans="1:2">
      <c r="A6">
        <v>30</v>
      </c>
      <c r="B6">
        <v>29</v>
      </c>
    </row>
  </sheetData>
  <phoneticPr fontId="9"/>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120"/>
  <sheetViews>
    <sheetView topLeftCell="A61" zoomScaleNormal="100" workbookViewId="0">
      <selection activeCell="A96" sqref="A96"/>
    </sheetView>
  </sheetViews>
  <sheetFormatPr defaultColWidth="11.44140625" defaultRowHeight="14.4"/>
  <sheetData>
    <row r="1" spans="1:3" ht="43.8" thickBot="1">
      <c r="A1" s="75"/>
      <c r="B1" s="76" t="s">
        <v>80</v>
      </c>
      <c r="C1" s="77" t="s">
        <v>81</v>
      </c>
    </row>
    <row r="2" spans="1:3">
      <c r="A2" s="39" t="s">
        <v>33</v>
      </c>
      <c r="B2" s="79">
        <v>4</v>
      </c>
      <c r="C2" s="69">
        <v>0.21</v>
      </c>
    </row>
    <row r="3" spans="1:3">
      <c r="A3" s="40" t="s">
        <v>33</v>
      </c>
      <c r="B3" s="73">
        <v>5</v>
      </c>
      <c r="C3" s="43">
        <v>0.16</v>
      </c>
    </row>
    <row r="4" spans="1:3">
      <c r="A4" s="40" t="s">
        <v>79</v>
      </c>
      <c r="B4" s="73">
        <v>6</v>
      </c>
      <c r="C4" s="43">
        <v>0.14000000000000001</v>
      </c>
    </row>
    <row r="5" spans="1:3">
      <c r="A5" s="40" t="s">
        <v>79</v>
      </c>
      <c r="B5" s="73">
        <v>8</v>
      </c>
      <c r="C5" s="43">
        <v>0.11</v>
      </c>
    </row>
    <row r="6" spans="1:3" ht="15" thickBot="1">
      <c r="A6" s="57" t="s">
        <v>79</v>
      </c>
      <c r="B6" s="74">
        <v>10</v>
      </c>
      <c r="C6" s="47">
        <v>0.11</v>
      </c>
    </row>
    <row r="7" spans="1:3">
      <c r="A7" s="39" t="s">
        <v>82</v>
      </c>
      <c r="B7" s="79">
        <v>4</v>
      </c>
      <c r="C7" s="69">
        <v>0.37</v>
      </c>
    </row>
    <row r="8" spans="1:3">
      <c r="A8" s="40" t="s">
        <v>82</v>
      </c>
      <c r="B8" s="73">
        <v>5</v>
      </c>
      <c r="C8" s="43">
        <v>0.3</v>
      </c>
    </row>
    <row r="9" spans="1:3">
      <c r="A9" s="40" t="s">
        <v>82</v>
      </c>
      <c r="B9" s="73">
        <v>6</v>
      </c>
      <c r="C9" s="43">
        <v>0.25</v>
      </c>
    </row>
    <row r="10" spans="1:3">
      <c r="A10" s="40" t="s">
        <v>82</v>
      </c>
      <c r="B10" s="73">
        <v>8</v>
      </c>
      <c r="C10" s="43">
        <v>0.24</v>
      </c>
    </row>
    <row r="11" spans="1:3" ht="15" thickBot="1">
      <c r="A11" s="57" t="s">
        <v>82</v>
      </c>
      <c r="B11" s="74">
        <v>10</v>
      </c>
      <c r="C11" s="47">
        <v>0.11</v>
      </c>
    </row>
    <row r="12" spans="1:3">
      <c r="A12" s="39" t="s">
        <v>37</v>
      </c>
      <c r="B12" s="79">
        <v>4</v>
      </c>
      <c r="C12" s="69">
        <v>0.13</v>
      </c>
    </row>
    <row r="13" spans="1:3">
      <c r="A13" s="40" t="s">
        <v>37</v>
      </c>
      <c r="B13" s="73">
        <v>5</v>
      </c>
      <c r="C13" s="43">
        <v>0.1</v>
      </c>
    </row>
    <row r="14" spans="1:3">
      <c r="A14" s="40" t="s">
        <v>83</v>
      </c>
      <c r="B14" s="73">
        <v>6</v>
      </c>
      <c r="C14" s="43">
        <v>0.08</v>
      </c>
    </row>
    <row r="15" spans="1:3">
      <c r="A15" s="40" t="s">
        <v>83</v>
      </c>
      <c r="B15" s="73">
        <v>8</v>
      </c>
      <c r="C15" s="43">
        <v>7.0000000000000007E-2</v>
      </c>
    </row>
    <row r="16" spans="1:3" ht="15" thickBot="1">
      <c r="A16" s="57" t="s">
        <v>83</v>
      </c>
      <c r="B16" s="74">
        <v>10</v>
      </c>
      <c r="C16" s="47">
        <v>7.0000000000000007E-2</v>
      </c>
    </row>
    <row r="17" spans="1:3">
      <c r="A17" s="39" t="s">
        <v>39</v>
      </c>
      <c r="B17" s="79">
        <v>4</v>
      </c>
      <c r="C17" s="69">
        <v>0.17</v>
      </c>
    </row>
    <row r="18" spans="1:3">
      <c r="A18" s="40" t="s">
        <v>39</v>
      </c>
      <c r="B18" s="73">
        <v>5</v>
      </c>
      <c r="C18" s="43">
        <v>0.14000000000000001</v>
      </c>
    </row>
    <row r="19" spans="1:3">
      <c r="A19" s="40" t="s">
        <v>84</v>
      </c>
      <c r="B19" s="73">
        <v>6</v>
      </c>
      <c r="C19" s="43">
        <v>0.11</v>
      </c>
    </row>
    <row r="20" spans="1:3">
      <c r="A20" s="40" t="s">
        <v>84</v>
      </c>
      <c r="B20" s="73">
        <v>8</v>
      </c>
      <c r="C20" s="43">
        <v>0.13</v>
      </c>
    </row>
    <row r="21" spans="1:3" ht="15" thickBot="1">
      <c r="A21" s="57" t="s">
        <v>84</v>
      </c>
      <c r="B21" s="74">
        <v>10</v>
      </c>
      <c r="C21" s="47">
        <v>0.11</v>
      </c>
    </row>
    <row r="22" spans="1:3">
      <c r="A22" s="39" t="s">
        <v>41</v>
      </c>
      <c r="B22" s="79">
        <v>4</v>
      </c>
      <c r="C22" s="69">
        <v>0.56999999999999995</v>
      </c>
    </row>
    <row r="23" spans="1:3">
      <c r="A23" s="40" t="s">
        <v>41</v>
      </c>
      <c r="B23" s="73">
        <v>5</v>
      </c>
      <c r="C23" s="43">
        <v>0.5</v>
      </c>
    </row>
    <row r="24" spans="1:3">
      <c r="A24" s="40" t="s">
        <v>85</v>
      </c>
      <c r="B24" s="73">
        <v>6</v>
      </c>
      <c r="C24" s="43">
        <v>0.43</v>
      </c>
    </row>
    <row r="25" spans="1:3">
      <c r="A25" s="40" t="s">
        <v>85</v>
      </c>
      <c r="B25" s="73">
        <v>8</v>
      </c>
      <c r="C25" s="43">
        <v>0.34</v>
      </c>
    </row>
    <row r="26" spans="1:3">
      <c r="A26" s="40" t="s">
        <v>85</v>
      </c>
      <c r="B26" s="73">
        <v>10</v>
      </c>
      <c r="C26" s="43">
        <v>0.28000000000000003</v>
      </c>
    </row>
    <row r="27" spans="1:3">
      <c r="A27" s="40" t="s">
        <v>85</v>
      </c>
      <c r="B27" s="73">
        <v>12</v>
      </c>
      <c r="C27" s="43">
        <v>0.26</v>
      </c>
    </row>
    <row r="28" spans="1:3">
      <c r="A28" s="40" t="s">
        <v>85</v>
      </c>
      <c r="B28" s="73">
        <v>14</v>
      </c>
      <c r="C28" s="43">
        <v>0.25</v>
      </c>
    </row>
    <row r="29" spans="1:3" ht="15" thickBot="1">
      <c r="A29" s="57" t="s">
        <v>85</v>
      </c>
      <c r="B29" s="74">
        <v>16</v>
      </c>
      <c r="C29" s="47">
        <v>0.25</v>
      </c>
    </row>
    <row r="30" spans="1:3">
      <c r="A30" s="39" t="s">
        <v>43</v>
      </c>
      <c r="B30" s="79">
        <v>4</v>
      </c>
      <c r="C30" s="69">
        <v>0.34</v>
      </c>
    </row>
    <row r="31" spans="1:3">
      <c r="A31" s="40" t="s">
        <v>43</v>
      </c>
      <c r="B31" s="73">
        <v>5</v>
      </c>
      <c r="C31" s="43">
        <v>0.3</v>
      </c>
    </row>
    <row r="32" spans="1:3">
      <c r="A32" s="40" t="s">
        <v>86</v>
      </c>
      <c r="B32" s="73">
        <v>6</v>
      </c>
      <c r="C32" s="43">
        <v>0.26</v>
      </c>
    </row>
    <row r="33" spans="1:3">
      <c r="A33" s="40" t="s">
        <v>86</v>
      </c>
      <c r="B33" s="73">
        <v>8</v>
      </c>
      <c r="C33" s="43">
        <v>0.21</v>
      </c>
    </row>
    <row r="34" spans="1:3">
      <c r="A34" s="40" t="s">
        <v>86</v>
      </c>
      <c r="B34" s="73">
        <v>10</v>
      </c>
      <c r="C34" s="43">
        <v>0.17</v>
      </c>
    </row>
    <row r="35" spans="1:3">
      <c r="A35" s="40" t="s">
        <v>86</v>
      </c>
      <c r="B35" s="73">
        <v>12</v>
      </c>
      <c r="C35" s="43">
        <v>0.16</v>
      </c>
    </row>
    <row r="36" spans="1:3" ht="15" thickBot="1">
      <c r="A36" s="57" t="s">
        <v>86</v>
      </c>
      <c r="B36" s="74">
        <v>14</v>
      </c>
      <c r="C36" s="47">
        <v>0.15</v>
      </c>
    </row>
    <row r="37" spans="1:3">
      <c r="A37" s="67" t="s">
        <v>51</v>
      </c>
      <c r="B37" s="79">
        <v>4</v>
      </c>
      <c r="C37" s="69">
        <v>1.19</v>
      </c>
    </row>
    <row r="38" spans="1:3">
      <c r="A38" s="42" t="s">
        <v>51</v>
      </c>
      <c r="B38" s="73">
        <v>5</v>
      </c>
      <c r="C38" s="43">
        <v>1.19</v>
      </c>
    </row>
    <row r="39" spans="1:3">
      <c r="A39" s="42" t="s">
        <v>50</v>
      </c>
      <c r="B39" s="73">
        <v>6</v>
      </c>
      <c r="C39" s="43">
        <v>1.19</v>
      </c>
    </row>
    <row r="40" spans="1:3">
      <c r="A40" s="42" t="s">
        <v>50</v>
      </c>
      <c r="B40" s="73">
        <v>8</v>
      </c>
      <c r="C40" s="43">
        <v>1.19</v>
      </c>
    </row>
    <row r="41" spans="1:3">
      <c r="A41" s="42" t="s">
        <v>50</v>
      </c>
      <c r="B41" s="73">
        <v>10</v>
      </c>
      <c r="C41" s="43">
        <v>1.19</v>
      </c>
    </row>
    <row r="42" spans="1:3">
      <c r="A42" s="42" t="s">
        <v>50</v>
      </c>
      <c r="B42" s="73">
        <v>12</v>
      </c>
      <c r="C42" s="43">
        <v>1.19</v>
      </c>
    </row>
    <row r="43" spans="1:3">
      <c r="A43" s="42" t="s">
        <v>50</v>
      </c>
      <c r="B43" s="73">
        <v>14</v>
      </c>
      <c r="C43" s="43">
        <v>1.19</v>
      </c>
    </row>
    <row r="44" spans="1:3">
      <c r="A44" s="42" t="s">
        <v>50</v>
      </c>
      <c r="B44" s="73">
        <v>16</v>
      </c>
      <c r="C44" s="43">
        <v>1.19</v>
      </c>
    </row>
    <row r="45" spans="1:3">
      <c r="A45" s="42" t="s">
        <v>50</v>
      </c>
      <c r="B45" s="73">
        <v>18</v>
      </c>
      <c r="C45" s="43">
        <v>1.19</v>
      </c>
    </row>
    <row r="46" spans="1:3">
      <c r="A46" s="42" t="s">
        <v>50</v>
      </c>
      <c r="B46" s="73">
        <v>20</v>
      </c>
      <c r="C46" s="43">
        <v>1.19</v>
      </c>
    </row>
    <row r="47" spans="1:3">
      <c r="A47" s="42" t="s">
        <v>50</v>
      </c>
      <c r="B47" s="73">
        <v>22</v>
      </c>
      <c r="C47" s="43">
        <v>1.19</v>
      </c>
    </row>
    <row r="48" spans="1:3">
      <c r="A48" s="42" t="s">
        <v>50</v>
      </c>
      <c r="B48" s="73">
        <v>24</v>
      </c>
      <c r="C48" s="43">
        <v>1.19</v>
      </c>
    </row>
    <row r="49" spans="1:3">
      <c r="A49" s="42" t="s">
        <v>50</v>
      </c>
      <c r="B49" s="73">
        <v>26</v>
      </c>
      <c r="C49" s="43">
        <v>1.19</v>
      </c>
    </row>
    <row r="50" spans="1:3" ht="15" thickBot="1">
      <c r="A50" s="44" t="s">
        <v>50</v>
      </c>
      <c r="B50" s="74">
        <v>28</v>
      </c>
      <c r="C50" s="47">
        <v>1.19</v>
      </c>
    </row>
    <row r="51" spans="1:3">
      <c r="A51" s="67" t="s">
        <v>62</v>
      </c>
      <c r="B51" s="79">
        <v>4</v>
      </c>
      <c r="C51" s="69">
        <v>1.0900000000000001</v>
      </c>
    </row>
    <row r="52" spans="1:3">
      <c r="A52" s="42" t="s">
        <v>62</v>
      </c>
      <c r="B52" s="73">
        <v>5</v>
      </c>
      <c r="C52" s="43">
        <v>1.06</v>
      </c>
    </row>
    <row r="53" spans="1:3">
      <c r="A53" s="42" t="s">
        <v>62</v>
      </c>
      <c r="B53" s="73">
        <v>6</v>
      </c>
      <c r="C53" s="43">
        <v>1.02</v>
      </c>
    </row>
    <row r="54" spans="1:3">
      <c r="A54" s="42" t="s">
        <v>62</v>
      </c>
      <c r="B54" s="73">
        <v>8</v>
      </c>
      <c r="C54" s="43">
        <v>0.99</v>
      </c>
    </row>
    <row r="55" spans="1:3">
      <c r="A55" s="42" t="s">
        <v>62</v>
      </c>
      <c r="B55" s="73">
        <v>10</v>
      </c>
      <c r="C55" s="43">
        <v>0.96</v>
      </c>
    </row>
    <row r="56" spans="1:3">
      <c r="A56" s="42" t="s">
        <v>62</v>
      </c>
      <c r="B56" s="73">
        <v>12</v>
      </c>
      <c r="C56" s="43">
        <v>0.94</v>
      </c>
    </row>
    <row r="57" spans="1:3">
      <c r="A57" s="42" t="s">
        <v>62</v>
      </c>
      <c r="B57" s="73">
        <v>14</v>
      </c>
      <c r="C57" s="43">
        <v>0.93</v>
      </c>
    </row>
    <row r="58" spans="1:3">
      <c r="A58" s="42" t="s">
        <v>62</v>
      </c>
      <c r="B58" s="73">
        <v>16</v>
      </c>
      <c r="C58" s="43">
        <v>0.91</v>
      </c>
    </row>
    <row r="59" spans="1:3">
      <c r="A59" s="42" t="s">
        <v>62</v>
      </c>
      <c r="B59" s="73">
        <v>18</v>
      </c>
      <c r="C59" s="43">
        <v>0.9</v>
      </c>
    </row>
    <row r="60" spans="1:3">
      <c r="A60" s="42" t="s">
        <v>62</v>
      </c>
      <c r="B60" s="73">
        <v>20</v>
      </c>
      <c r="C60" s="43">
        <v>0.9</v>
      </c>
    </row>
    <row r="61" spans="1:3">
      <c r="A61" s="42" t="s">
        <v>62</v>
      </c>
      <c r="B61" s="73">
        <v>22</v>
      </c>
      <c r="C61" s="43">
        <v>0.9</v>
      </c>
    </row>
    <row r="62" spans="1:3">
      <c r="A62" s="42" t="s">
        <v>62</v>
      </c>
      <c r="B62" s="73">
        <v>24</v>
      </c>
      <c r="C62" s="43">
        <v>0.89</v>
      </c>
    </row>
    <row r="63" spans="1:3">
      <c r="A63" s="42" t="s">
        <v>62</v>
      </c>
      <c r="B63" s="73">
        <v>26</v>
      </c>
      <c r="C63" s="43">
        <v>0.89</v>
      </c>
    </row>
    <row r="64" spans="1:3" ht="15" thickBot="1">
      <c r="A64" s="44" t="s">
        <v>62</v>
      </c>
      <c r="B64" s="74">
        <v>28</v>
      </c>
      <c r="C64" s="47">
        <v>0.89</v>
      </c>
    </row>
    <row r="65" spans="1:3">
      <c r="A65" s="63" t="s">
        <v>66</v>
      </c>
      <c r="B65" s="78">
        <v>4</v>
      </c>
      <c r="C65" s="66">
        <v>0.84</v>
      </c>
    </row>
    <row r="66" spans="1:3">
      <c r="A66" s="42" t="s">
        <v>66</v>
      </c>
      <c r="B66" s="73">
        <v>5</v>
      </c>
      <c r="C66" s="43">
        <v>0.82</v>
      </c>
    </row>
    <row r="67" spans="1:3">
      <c r="A67" s="42" t="s">
        <v>65</v>
      </c>
      <c r="B67" s="73">
        <v>6</v>
      </c>
      <c r="C67" s="43">
        <v>0.79</v>
      </c>
    </row>
    <row r="68" spans="1:3">
      <c r="A68" s="42" t="s">
        <v>65</v>
      </c>
      <c r="B68" s="73">
        <v>8</v>
      </c>
      <c r="C68" s="43">
        <v>0.76</v>
      </c>
    </row>
    <row r="69" spans="1:3">
      <c r="A69" s="42" t="s">
        <v>65</v>
      </c>
      <c r="B69" s="73">
        <v>10</v>
      </c>
      <c r="C69" s="43">
        <v>0.73</v>
      </c>
    </row>
    <row r="70" spans="1:3">
      <c r="A70" s="42" t="s">
        <v>65</v>
      </c>
      <c r="B70" s="73">
        <v>12</v>
      </c>
      <c r="C70" s="43">
        <v>0.72</v>
      </c>
    </row>
    <row r="71" spans="1:3">
      <c r="A71" s="42" t="s">
        <v>65</v>
      </c>
      <c r="B71" s="73">
        <v>14</v>
      </c>
      <c r="C71" s="43">
        <v>0.71</v>
      </c>
    </row>
    <row r="72" spans="1:3">
      <c r="A72" s="42" t="s">
        <v>65</v>
      </c>
      <c r="B72" s="73">
        <v>16</v>
      </c>
      <c r="C72" s="43">
        <v>0.71</v>
      </c>
    </row>
    <row r="73" spans="1:3">
      <c r="A73" s="42" t="s">
        <v>65</v>
      </c>
      <c r="B73" s="73">
        <v>18</v>
      </c>
      <c r="C73" s="43">
        <v>0.7</v>
      </c>
    </row>
    <row r="74" spans="1:3">
      <c r="A74" s="42" t="s">
        <v>65</v>
      </c>
      <c r="B74" s="73">
        <v>20</v>
      </c>
      <c r="C74" s="43">
        <v>0.69</v>
      </c>
    </row>
    <row r="75" spans="1:3">
      <c r="A75" s="42" t="s">
        <v>65</v>
      </c>
      <c r="B75" s="73">
        <v>22</v>
      </c>
      <c r="C75" s="43">
        <v>0.69</v>
      </c>
    </row>
    <row r="76" spans="1:3">
      <c r="A76" s="42" t="s">
        <v>65</v>
      </c>
      <c r="B76" s="73">
        <v>24</v>
      </c>
      <c r="C76" s="43">
        <v>0.68</v>
      </c>
    </row>
    <row r="77" spans="1:3">
      <c r="A77" s="42" t="s">
        <v>65</v>
      </c>
      <c r="B77" s="73">
        <v>26</v>
      </c>
      <c r="C77" s="43">
        <v>0.68</v>
      </c>
    </row>
    <row r="78" spans="1:3">
      <c r="A78" s="42" t="s">
        <v>65</v>
      </c>
      <c r="B78" s="73">
        <v>28</v>
      </c>
      <c r="C78" s="43">
        <v>0.68</v>
      </c>
    </row>
    <row r="79" spans="1:3">
      <c r="A79" s="42" t="s">
        <v>54</v>
      </c>
      <c r="B79" s="73">
        <v>4</v>
      </c>
      <c r="C79" s="43">
        <v>0.63</v>
      </c>
    </row>
    <row r="80" spans="1:3">
      <c r="A80" s="42" t="s">
        <v>54</v>
      </c>
      <c r="B80" s="73">
        <v>5</v>
      </c>
      <c r="C80" s="43">
        <v>0.61</v>
      </c>
    </row>
    <row r="81" spans="1:3">
      <c r="A81" s="42" t="s">
        <v>53</v>
      </c>
      <c r="B81" s="73">
        <v>6</v>
      </c>
      <c r="C81" s="43">
        <v>0.59</v>
      </c>
    </row>
    <row r="82" spans="1:3">
      <c r="A82" s="42" t="s">
        <v>53</v>
      </c>
      <c r="B82" s="73">
        <v>8</v>
      </c>
      <c r="C82" s="43">
        <v>0.56999999999999995</v>
      </c>
    </row>
    <row r="83" spans="1:3">
      <c r="A83" s="42" t="s">
        <v>53</v>
      </c>
      <c r="B83" s="73">
        <v>10</v>
      </c>
      <c r="C83" s="43">
        <v>0.55000000000000004</v>
      </c>
    </row>
    <row r="84" spans="1:3">
      <c r="A84" s="42" t="s">
        <v>53</v>
      </c>
      <c r="B84" s="73">
        <v>12</v>
      </c>
      <c r="C84" s="43">
        <v>0.54</v>
      </c>
    </row>
    <row r="85" spans="1:3">
      <c r="A85" s="42" t="s">
        <v>53</v>
      </c>
      <c r="B85" s="73">
        <v>14</v>
      </c>
      <c r="C85" s="43">
        <v>0.53</v>
      </c>
    </row>
    <row r="86" spans="1:3">
      <c r="A86" s="42" t="s">
        <v>53</v>
      </c>
      <c r="B86" s="73">
        <v>16</v>
      </c>
      <c r="C86" s="43">
        <v>0.52</v>
      </c>
    </row>
    <row r="87" spans="1:3">
      <c r="A87" s="42" t="s">
        <v>53</v>
      </c>
      <c r="B87" s="73">
        <v>18</v>
      </c>
      <c r="C87" s="43">
        <v>0.52</v>
      </c>
    </row>
    <row r="88" spans="1:3">
      <c r="A88" s="42" t="s">
        <v>53</v>
      </c>
      <c r="B88" s="73">
        <v>20</v>
      </c>
      <c r="C88" s="43">
        <v>0.52</v>
      </c>
    </row>
    <row r="89" spans="1:3">
      <c r="A89" s="42" t="s">
        <v>53</v>
      </c>
      <c r="B89" s="73">
        <v>22</v>
      </c>
      <c r="C89" s="43">
        <v>0.52</v>
      </c>
    </row>
    <row r="90" spans="1:3">
      <c r="A90" s="42" t="s">
        <v>53</v>
      </c>
      <c r="B90" s="73">
        <v>24</v>
      </c>
      <c r="C90" s="43">
        <v>0.51</v>
      </c>
    </row>
    <row r="91" spans="1:3">
      <c r="A91" s="42" t="s">
        <v>53</v>
      </c>
      <c r="B91" s="73">
        <v>26</v>
      </c>
      <c r="C91" s="43">
        <v>0.51</v>
      </c>
    </row>
    <row r="92" spans="1:3">
      <c r="A92" s="42" t="s">
        <v>53</v>
      </c>
      <c r="B92" s="73">
        <v>28</v>
      </c>
      <c r="C92" s="43">
        <v>0.51</v>
      </c>
    </row>
    <row r="93" spans="1:3">
      <c r="A93" s="42" t="s">
        <v>57</v>
      </c>
      <c r="B93" s="73">
        <v>4</v>
      </c>
      <c r="C93" s="43">
        <v>0.49</v>
      </c>
    </row>
    <row r="94" spans="1:3">
      <c r="A94" s="42" t="s">
        <v>57</v>
      </c>
      <c r="B94" s="73">
        <v>5</v>
      </c>
      <c r="C94" s="43">
        <v>0.48</v>
      </c>
    </row>
    <row r="95" spans="1:3">
      <c r="A95" s="42" t="s">
        <v>56</v>
      </c>
      <c r="B95" s="73">
        <v>6</v>
      </c>
      <c r="C95" s="43">
        <v>0.46</v>
      </c>
    </row>
    <row r="96" spans="1:3">
      <c r="A96" s="42" t="s">
        <v>56</v>
      </c>
      <c r="B96" s="73">
        <v>8</v>
      </c>
      <c r="C96" s="43">
        <v>0.44</v>
      </c>
    </row>
    <row r="97" spans="1:3">
      <c r="A97" s="42" t="s">
        <v>56</v>
      </c>
      <c r="B97" s="73">
        <v>10</v>
      </c>
      <c r="C97" s="43">
        <v>0.43</v>
      </c>
    </row>
    <row r="98" spans="1:3">
      <c r="A98" s="42" t="s">
        <v>56</v>
      </c>
      <c r="B98" s="73">
        <v>12</v>
      </c>
      <c r="C98" s="43">
        <v>0.42</v>
      </c>
    </row>
    <row r="99" spans="1:3">
      <c r="A99" s="42" t="s">
        <v>56</v>
      </c>
      <c r="B99" s="73">
        <v>14</v>
      </c>
      <c r="C99" s="43">
        <v>0.41</v>
      </c>
    </row>
    <row r="100" spans="1:3">
      <c r="A100" s="42" t="s">
        <v>56</v>
      </c>
      <c r="B100" s="73">
        <v>16</v>
      </c>
      <c r="C100" s="43">
        <v>0.41</v>
      </c>
    </row>
    <row r="101" spans="1:3">
      <c r="A101" s="42" t="s">
        <v>56</v>
      </c>
      <c r="B101" s="73">
        <v>18</v>
      </c>
      <c r="C101" s="43">
        <v>0.41</v>
      </c>
    </row>
    <row r="102" spans="1:3">
      <c r="A102" s="42" t="s">
        <v>56</v>
      </c>
      <c r="B102" s="73">
        <v>20</v>
      </c>
      <c r="C102" s="43">
        <v>0.4</v>
      </c>
    </row>
    <row r="103" spans="1:3">
      <c r="A103" s="42" t="s">
        <v>56</v>
      </c>
      <c r="B103" s="73">
        <v>22</v>
      </c>
      <c r="C103" s="43">
        <v>0.4</v>
      </c>
    </row>
    <row r="104" spans="1:3">
      <c r="A104" s="42" t="s">
        <v>56</v>
      </c>
      <c r="B104" s="73">
        <v>24</v>
      </c>
      <c r="C104" s="43">
        <v>0.4</v>
      </c>
    </row>
    <row r="105" spans="1:3">
      <c r="A105" s="42" t="s">
        <v>56</v>
      </c>
      <c r="B105" s="73">
        <v>26</v>
      </c>
      <c r="C105" s="43">
        <v>0.4</v>
      </c>
    </row>
    <row r="106" spans="1:3">
      <c r="A106" s="42" t="s">
        <v>56</v>
      </c>
      <c r="B106" s="73">
        <v>28</v>
      </c>
      <c r="C106" s="43">
        <v>0.4</v>
      </c>
    </row>
    <row r="107" spans="1:3">
      <c r="A107" s="42" t="s">
        <v>60</v>
      </c>
      <c r="B107" s="73">
        <v>4</v>
      </c>
      <c r="C107" s="43">
        <v>0.65</v>
      </c>
    </row>
    <row r="108" spans="1:3">
      <c r="A108" s="42" t="s">
        <v>60</v>
      </c>
      <c r="B108" s="73">
        <v>5</v>
      </c>
      <c r="C108" s="43">
        <v>0.61</v>
      </c>
    </row>
    <row r="109" spans="1:3">
      <c r="A109" s="42" t="s">
        <v>59</v>
      </c>
      <c r="B109" s="73">
        <v>6</v>
      </c>
      <c r="C109" s="43">
        <v>0.56999999999999995</v>
      </c>
    </row>
    <row r="110" spans="1:3">
      <c r="A110" s="42" t="s">
        <v>59</v>
      </c>
      <c r="B110" s="73">
        <v>8</v>
      </c>
      <c r="C110" s="43">
        <v>0.52</v>
      </c>
    </row>
    <row r="111" spans="1:3">
      <c r="A111" s="42" t="s">
        <v>59</v>
      </c>
      <c r="B111" s="73">
        <v>10</v>
      </c>
      <c r="C111" s="43">
        <v>0.48</v>
      </c>
    </row>
    <row r="112" spans="1:3">
      <c r="A112" s="42" t="s">
        <v>59</v>
      </c>
      <c r="B112" s="73">
        <v>12</v>
      </c>
      <c r="C112" s="43">
        <v>0.45</v>
      </c>
    </row>
    <row r="113" spans="1:3">
      <c r="A113" s="42" t="s">
        <v>59</v>
      </c>
      <c r="B113" s="73">
        <v>14</v>
      </c>
      <c r="C113" s="43">
        <v>0.43</v>
      </c>
    </row>
    <row r="114" spans="1:3">
      <c r="A114" s="42" t="s">
        <v>59</v>
      </c>
      <c r="B114" s="73">
        <v>16</v>
      </c>
      <c r="C114" s="43">
        <v>0.41</v>
      </c>
    </row>
    <row r="115" spans="1:3">
      <c r="A115" s="42" t="s">
        <v>59</v>
      </c>
      <c r="B115" s="73">
        <v>18</v>
      </c>
      <c r="C115" s="43">
        <v>0.38</v>
      </c>
    </row>
    <row r="116" spans="1:3">
      <c r="A116" s="42" t="s">
        <v>59</v>
      </c>
      <c r="B116" s="73">
        <v>20</v>
      </c>
      <c r="C116" s="43">
        <v>0.37</v>
      </c>
    </row>
    <row r="117" spans="1:3">
      <c r="A117" s="42" t="s">
        <v>59</v>
      </c>
      <c r="B117" s="73">
        <v>22</v>
      </c>
      <c r="C117" s="43">
        <v>0.36</v>
      </c>
    </row>
    <row r="118" spans="1:3">
      <c r="A118" s="42" t="s">
        <v>59</v>
      </c>
      <c r="B118" s="73">
        <v>24</v>
      </c>
      <c r="C118" s="43">
        <v>0.35</v>
      </c>
    </row>
    <row r="119" spans="1:3">
      <c r="A119" s="42" t="s">
        <v>59</v>
      </c>
      <c r="B119" s="73">
        <v>26</v>
      </c>
      <c r="C119" s="43">
        <v>0.35</v>
      </c>
    </row>
    <row r="120" spans="1:3" ht="15" thickBot="1">
      <c r="A120" s="44" t="s">
        <v>59</v>
      </c>
      <c r="B120" s="74">
        <v>28</v>
      </c>
      <c r="C120" s="47">
        <v>0.35</v>
      </c>
    </row>
  </sheetData>
  <phoneticPr fontId="9"/>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58"/>
  <sheetViews>
    <sheetView zoomScale="70" zoomScaleNormal="70" workbookViewId="0">
      <selection activeCell="F6" sqref="F6"/>
    </sheetView>
  </sheetViews>
  <sheetFormatPr defaultColWidth="11.44140625" defaultRowHeight="14.4"/>
  <sheetData>
    <row r="1" spans="1:15">
      <c r="A1" s="39"/>
      <c r="C1" s="207" t="s">
        <v>87</v>
      </c>
      <c r="D1" s="208"/>
      <c r="E1" s="208"/>
      <c r="F1" s="208"/>
      <c r="G1" s="208"/>
      <c r="H1" s="208"/>
      <c r="I1" s="208"/>
      <c r="J1" s="208"/>
      <c r="K1" s="208"/>
      <c r="L1" s="208"/>
      <c r="M1" s="208"/>
      <c r="N1" s="208"/>
      <c r="O1" s="209"/>
    </row>
    <row r="2" spans="1:15" ht="29.4" thickBot="1">
      <c r="A2" s="48"/>
      <c r="B2" s="49" t="s">
        <v>88</v>
      </c>
      <c r="C2" s="50">
        <v>4</v>
      </c>
      <c r="D2" s="51">
        <v>6</v>
      </c>
      <c r="E2" s="51">
        <v>8</v>
      </c>
      <c r="F2" s="51">
        <v>10</v>
      </c>
      <c r="G2" s="51">
        <v>12</v>
      </c>
      <c r="H2" s="51">
        <v>14</v>
      </c>
      <c r="I2" s="51">
        <v>16</v>
      </c>
      <c r="J2" s="51">
        <v>18</v>
      </c>
      <c r="K2" s="51">
        <v>20</v>
      </c>
      <c r="L2" s="51">
        <v>22</v>
      </c>
      <c r="M2" s="51">
        <v>24</v>
      </c>
      <c r="N2" s="51">
        <v>26</v>
      </c>
      <c r="O2" s="52">
        <v>28</v>
      </c>
    </row>
    <row r="3" spans="1:15">
      <c r="A3" s="39" t="s">
        <v>45</v>
      </c>
      <c r="B3" s="53">
        <v>4</v>
      </c>
      <c r="C3" s="54">
        <v>0.17</v>
      </c>
      <c r="D3" s="54">
        <v>0.19</v>
      </c>
      <c r="E3" s="54">
        <v>0.2</v>
      </c>
      <c r="F3" s="54">
        <v>0.21</v>
      </c>
      <c r="G3" s="54">
        <v>0.21</v>
      </c>
      <c r="H3" s="54">
        <v>0.22</v>
      </c>
      <c r="I3" s="55">
        <v>0.22</v>
      </c>
      <c r="J3" s="55"/>
      <c r="K3" s="55"/>
      <c r="L3" s="55"/>
      <c r="M3" s="55"/>
      <c r="N3" s="55"/>
      <c r="O3" s="56"/>
    </row>
    <row r="4" spans="1:15">
      <c r="A4" s="40" t="s">
        <v>45</v>
      </c>
      <c r="B4" s="37">
        <v>6</v>
      </c>
      <c r="C4" s="36">
        <v>0.15</v>
      </c>
      <c r="D4" s="36">
        <v>0.17</v>
      </c>
      <c r="E4" s="36">
        <v>0.19</v>
      </c>
      <c r="F4" s="36">
        <v>0.2</v>
      </c>
      <c r="G4" s="36">
        <v>0.2</v>
      </c>
      <c r="H4" s="36">
        <v>0.21</v>
      </c>
      <c r="I4" s="36">
        <v>0.21</v>
      </c>
      <c r="J4" s="36">
        <v>0.21</v>
      </c>
      <c r="K4" s="36">
        <v>0.22</v>
      </c>
      <c r="L4" s="36">
        <v>0.22</v>
      </c>
      <c r="M4" s="36">
        <v>0.22</v>
      </c>
      <c r="N4" s="36"/>
      <c r="O4" s="41"/>
    </row>
    <row r="5" spans="1:15">
      <c r="A5" s="40" t="s">
        <v>89</v>
      </c>
      <c r="B5" s="37">
        <v>8</v>
      </c>
      <c r="C5" s="36">
        <v>0.14000000000000001</v>
      </c>
      <c r="D5" s="36">
        <v>0.16</v>
      </c>
      <c r="E5" s="36">
        <v>0.17</v>
      </c>
      <c r="F5" s="36">
        <v>0.19</v>
      </c>
      <c r="G5" s="36">
        <v>0.19</v>
      </c>
      <c r="H5" s="36">
        <v>0.2</v>
      </c>
      <c r="I5" s="36">
        <v>0.2</v>
      </c>
      <c r="J5" s="36">
        <v>0.2</v>
      </c>
      <c r="K5" s="36">
        <v>0.21</v>
      </c>
      <c r="L5" s="36">
        <v>0.21</v>
      </c>
      <c r="M5" s="36">
        <v>0.21</v>
      </c>
      <c r="N5" s="36">
        <v>0.22</v>
      </c>
      <c r="O5" s="41">
        <v>0.22</v>
      </c>
    </row>
    <row r="6" spans="1:15">
      <c r="A6" s="40" t="s">
        <v>89</v>
      </c>
      <c r="B6" s="37">
        <v>10</v>
      </c>
      <c r="C6" s="36">
        <v>0.14000000000000001</v>
      </c>
      <c r="D6" s="36">
        <v>0.15</v>
      </c>
      <c r="E6" s="36">
        <v>0.16</v>
      </c>
      <c r="F6" s="36">
        <v>0.17</v>
      </c>
      <c r="G6" s="36">
        <v>0.18</v>
      </c>
      <c r="H6" s="36">
        <v>0.19</v>
      </c>
      <c r="I6" s="36">
        <v>0.2</v>
      </c>
      <c r="J6" s="36">
        <v>0.2</v>
      </c>
      <c r="K6" s="36">
        <v>0.2</v>
      </c>
      <c r="L6" s="36">
        <v>0.2</v>
      </c>
      <c r="M6" s="36">
        <v>0.21</v>
      </c>
      <c r="N6" s="36">
        <v>0.21</v>
      </c>
      <c r="O6" s="41">
        <v>0.21</v>
      </c>
    </row>
    <row r="7" spans="1:15">
      <c r="A7" s="40" t="s">
        <v>89</v>
      </c>
      <c r="B7" s="37">
        <v>12</v>
      </c>
      <c r="C7" s="36">
        <v>0.14000000000000001</v>
      </c>
      <c r="D7" s="36">
        <v>0.14000000000000001</v>
      </c>
      <c r="E7" s="36">
        <v>0.15</v>
      </c>
      <c r="F7" s="36">
        <v>0.16</v>
      </c>
      <c r="G7" s="36">
        <v>0.17</v>
      </c>
      <c r="H7" s="36">
        <v>0.18</v>
      </c>
      <c r="I7" s="36">
        <v>0.19</v>
      </c>
      <c r="J7" s="36">
        <v>0.19</v>
      </c>
      <c r="K7" s="36">
        <v>0.2</v>
      </c>
      <c r="L7" s="36">
        <v>0.2</v>
      </c>
      <c r="M7" s="36">
        <v>0.2</v>
      </c>
      <c r="N7" s="36">
        <v>0.2</v>
      </c>
      <c r="O7" s="41">
        <v>0.21</v>
      </c>
    </row>
    <row r="8" spans="1:15">
      <c r="A8" s="40" t="s">
        <v>89</v>
      </c>
      <c r="B8" s="37">
        <v>14</v>
      </c>
      <c r="C8" s="36">
        <v>0.15</v>
      </c>
      <c r="D8" s="36">
        <v>0.14000000000000001</v>
      </c>
      <c r="E8" s="36">
        <v>0.15</v>
      </c>
      <c r="F8" s="36">
        <v>0.15</v>
      </c>
      <c r="G8" s="36">
        <v>0.16</v>
      </c>
      <c r="H8" s="36">
        <v>0.17</v>
      </c>
      <c r="I8" s="36">
        <v>0.18</v>
      </c>
      <c r="J8" s="36">
        <v>0.19</v>
      </c>
      <c r="K8" s="36">
        <v>0.19</v>
      </c>
      <c r="L8" s="36">
        <v>0.19</v>
      </c>
      <c r="M8" s="36">
        <v>0.2</v>
      </c>
      <c r="N8" s="36">
        <v>0.2</v>
      </c>
      <c r="O8" s="41">
        <v>0.2</v>
      </c>
    </row>
    <row r="9" spans="1:15">
      <c r="A9" s="40" t="s">
        <v>89</v>
      </c>
      <c r="B9" s="37">
        <v>16</v>
      </c>
      <c r="C9" s="36">
        <v>0.15</v>
      </c>
      <c r="D9" s="36">
        <v>0.14000000000000001</v>
      </c>
      <c r="E9" s="36">
        <v>0.14000000000000001</v>
      </c>
      <c r="F9" s="36">
        <v>0.15</v>
      </c>
      <c r="G9" s="36">
        <v>0.16</v>
      </c>
      <c r="H9" s="36">
        <v>0.16</v>
      </c>
      <c r="I9" s="36">
        <v>0.17</v>
      </c>
      <c r="J9" s="36">
        <v>0.18</v>
      </c>
      <c r="K9" s="36">
        <v>0.19</v>
      </c>
      <c r="L9" s="36">
        <v>0.19</v>
      </c>
      <c r="M9" s="36">
        <v>0.19</v>
      </c>
      <c r="N9" s="36">
        <v>0.2</v>
      </c>
      <c r="O9" s="41">
        <v>0.2</v>
      </c>
    </row>
    <row r="10" spans="1:15" ht="15" thickBot="1">
      <c r="A10" s="57" t="s">
        <v>89</v>
      </c>
      <c r="B10" s="58">
        <v>18</v>
      </c>
      <c r="C10" s="59">
        <v>0.16</v>
      </c>
      <c r="D10" s="59">
        <v>0.14000000000000001</v>
      </c>
      <c r="E10" s="59">
        <v>0.14000000000000001</v>
      </c>
      <c r="F10" s="59">
        <v>0.14000000000000001</v>
      </c>
      <c r="G10" s="59">
        <v>0.15</v>
      </c>
      <c r="H10" s="59">
        <v>0.16</v>
      </c>
      <c r="I10" s="59">
        <v>0.17</v>
      </c>
      <c r="J10" s="59">
        <v>0.17</v>
      </c>
      <c r="K10" s="59">
        <v>0.18</v>
      </c>
      <c r="L10" s="59">
        <v>0.18</v>
      </c>
      <c r="M10" s="59">
        <v>0.19</v>
      </c>
      <c r="N10" s="59">
        <v>0.19</v>
      </c>
      <c r="O10" s="60">
        <v>0.19</v>
      </c>
    </row>
    <row r="11" spans="1:15">
      <c r="A11" s="39" t="s">
        <v>46</v>
      </c>
      <c r="B11" s="61">
        <v>4</v>
      </c>
      <c r="C11" s="54">
        <v>1.18</v>
      </c>
      <c r="D11" s="54">
        <v>1.24</v>
      </c>
      <c r="E11" s="54">
        <v>1.27</v>
      </c>
      <c r="F11" s="54">
        <v>1.28</v>
      </c>
      <c r="G11" s="54">
        <v>1.29</v>
      </c>
      <c r="H11" s="54">
        <v>1.3</v>
      </c>
      <c r="I11" s="54">
        <v>1.3</v>
      </c>
      <c r="J11" s="54"/>
      <c r="K11" s="54"/>
      <c r="L11" s="54"/>
      <c r="M11" s="54"/>
      <c r="N11" s="54"/>
      <c r="O11" s="62"/>
    </row>
    <row r="12" spans="1:15">
      <c r="A12" s="40" t="s">
        <v>46</v>
      </c>
      <c r="B12" s="37">
        <v>6</v>
      </c>
      <c r="C12" s="36">
        <v>1.1299999999999999</v>
      </c>
      <c r="D12" s="36">
        <v>1.18</v>
      </c>
      <c r="E12" s="36">
        <v>1.23</v>
      </c>
      <c r="F12" s="36">
        <v>1.25</v>
      </c>
      <c r="G12" s="36">
        <v>1.27</v>
      </c>
      <c r="H12" s="36">
        <v>1.28</v>
      </c>
      <c r="I12" s="36">
        <v>1.29</v>
      </c>
      <c r="J12" s="36">
        <v>1.29</v>
      </c>
      <c r="K12" s="36">
        <v>1.29</v>
      </c>
      <c r="L12" s="36">
        <v>1.3</v>
      </c>
      <c r="M12" s="36">
        <v>1.3</v>
      </c>
      <c r="N12" s="36"/>
      <c r="O12" s="41"/>
    </row>
    <row r="13" spans="1:15">
      <c r="A13" s="40" t="s">
        <v>90</v>
      </c>
      <c r="B13" s="37">
        <v>8</v>
      </c>
      <c r="C13" s="36">
        <v>1.07</v>
      </c>
      <c r="D13" s="36">
        <v>1.1499999999999999</v>
      </c>
      <c r="E13" s="36">
        <v>1.18</v>
      </c>
      <c r="F13" s="36">
        <v>1.22</v>
      </c>
      <c r="G13" s="36">
        <v>1.24</v>
      </c>
      <c r="H13" s="36">
        <v>1.26</v>
      </c>
      <c r="I13" s="36">
        <v>1.27</v>
      </c>
      <c r="J13" s="36">
        <v>1.28</v>
      </c>
      <c r="K13" s="36">
        <v>1.28</v>
      </c>
      <c r="L13" s="36">
        <v>1.29</v>
      </c>
      <c r="M13" s="36">
        <v>1.29</v>
      </c>
      <c r="N13" s="36">
        <v>1.29</v>
      </c>
      <c r="O13" s="41">
        <v>1.3</v>
      </c>
    </row>
    <row r="14" spans="1:15">
      <c r="A14" s="40" t="s">
        <v>90</v>
      </c>
      <c r="B14" s="37">
        <v>10</v>
      </c>
      <c r="C14" s="36">
        <v>1.03</v>
      </c>
      <c r="D14" s="36">
        <v>1.1100000000000001</v>
      </c>
      <c r="E14" s="36">
        <v>1.1599999999999999</v>
      </c>
      <c r="F14" s="36">
        <v>1.18</v>
      </c>
      <c r="G14" s="36">
        <v>1.21</v>
      </c>
      <c r="H14" s="36">
        <v>1.24</v>
      </c>
      <c r="I14" s="36">
        <v>1.25</v>
      </c>
      <c r="J14" s="36">
        <v>1.26</v>
      </c>
      <c r="K14" s="36">
        <v>1.27</v>
      </c>
      <c r="L14" s="36">
        <v>1.28</v>
      </c>
      <c r="M14" s="36">
        <v>1.28</v>
      </c>
      <c r="N14" s="36">
        <v>1.28</v>
      </c>
      <c r="O14" s="41">
        <v>1.29</v>
      </c>
    </row>
    <row r="15" spans="1:15">
      <c r="A15" s="40" t="s">
        <v>90</v>
      </c>
      <c r="B15" s="37">
        <v>12</v>
      </c>
      <c r="C15" s="36">
        <v>0.98</v>
      </c>
      <c r="D15" s="36">
        <v>1.07</v>
      </c>
      <c r="E15" s="36">
        <v>1.1299999999999999</v>
      </c>
      <c r="F15" s="36">
        <v>1.1599999999999999</v>
      </c>
      <c r="G15" s="36">
        <v>1.18</v>
      </c>
      <c r="H15" s="36">
        <v>1.21</v>
      </c>
      <c r="I15" s="36">
        <v>1.23</v>
      </c>
      <c r="J15" s="36">
        <v>1.24</v>
      </c>
      <c r="K15" s="36">
        <v>1.25</v>
      </c>
      <c r="L15" s="36">
        <v>1.26</v>
      </c>
      <c r="M15" s="36">
        <v>1.27</v>
      </c>
      <c r="N15" s="36">
        <v>1.27</v>
      </c>
      <c r="O15" s="41">
        <v>1.28</v>
      </c>
    </row>
    <row r="16" spans="1:15">
      <c r="A16" s="40" t="s">
        <v>90</v>
      </c>
      <c r="B16" s="37">
        <v>14</v>
      </c>
      <c r="C16" s="36">
        <v>0.95</v>
      </c>
      <c r="D16" s="36">
        <v>1.04</v>
      </c>
      <c r="E16" s="36">
        <v>1.1000000000000001</v>
      </c>
      <c r="F16" s="36">
        <v>1.1399999999999999</v>
      </c>
      <c r="G16" s="36">
        <v>1.1599999999999999</v>
      </c>
      <c r="H16" s="36">
        <v>1.18</v>
      </c>
      <c r="I16" s="36">
        <v>1.21</v>
      </c>
      <c r="J16" s="36">
        <v>1.22</v>
      </c>
      <c r="K16" s="36">
        <v>1.24</v>
      </c>
      <c r="L16" s="36">
        <v>1.25</v>
      </c>
      <c r="M16" s="36">
        <v>1.26</v>
      </c>
      <c r="N16" s="36">
        <v>1.26</v>
      </c>
      <c r="O16" s="41">
        <v>1.27</v>
      </c>
    </row>
    <row r="17" spans="1:15">
      <c r="A17" s="40" t="s">
        <v>90</v>
      </c>
      <c r="B17" s="37">
        <v>16</v>
      </c>
      <c r="C17" s="36">
        <v>0.92</v>
      </c>
      <c r="D17" s="36">
        <v>1.01</v>
      </c>
      <c r="E17" s="36">
        <v>1.07</v>
      </c>
      <c r="F17" s="36">
        <v>1.1200000000000001</v>
      </c>
      <c r="G17" s="36">
        <v>1.1499999999999999</v>
      </c>
      <c r="H17" s="36">
        <v>1.17</v>
      </c>
      <c r="I17" s="36">
        <v>1.18</v>
      </c>
      <c r="J17" s="36">
        <v>1.2</v>
      </c>
      <c r="K17" s="36">
        <v>1.22</v>
      </c>
      <c r="L17" s="36">
        <v>1.23</v>
      </c>
      <c r="M17" s="36">
        <v>1.24</v>
      </c>
      <c r="N17" s="36">
        <v>1.25</v>
      </c>
      <c r="O17" s="41">
        <v>1.26</v>
      </c>
    </row>
    <row r="18" spans="1:15" ht="15" thickBot="1">
      <c r="A18" s="57" t="s">
        <v>90</v>
      </c>
      <c r="B18" s="58">
        <v>18</v>
      </c>
      <c r="C18" s="59">
        <v>0.91</v>
      </c>
      <c r="D18" s="59">
        <v>0.98</v>
      </c>
      <c r="E18" s="59">
        <v>1.05</v>
      </c>
      <c r="F18" s="59">
        <v>1.0900000000000001</v>
      </c>
      <c r="G18" s="59">
        <v>1.1299999999999999</v>
      </c>
      <c r="H18" s="59">
        <v>1.1499999999999999</v>
      </c>
      <c r="I18" s="59">
        <v>1.17</v>
      </c>
      <c r="J18" s="59">
        <v>1.18</v>
      </c>
      <c r="K18" s="59">
        <v>1.2</v>
      </c>
      <c r="L18" s="59">
        <v>1.22</v>
      </c>
      <c r="M18" s="59">
        <v>1.23</v>
      </c>
      <c r="N18" s="59">
        <v>1.24</v>
      </c>
      <c r="O18" s="60">
        <v>1.25</v>
      </c>
    </row>
    <row r="19" spans="1:15">
      <c r="A19" s="39" t="s">
        <v>48</v>
      </c>
      <c r="B19" s="61">
        <v>4</v>
      </c>
      <c r="C19" s="54">
        <v>0.11</v>
      </c>
      <c r="D19" s="54">
        <v>0.11</v>
      </c>
      <c r="E19" s="54">
        <v>0.11</v>
      </c>
      <c r="F19" s="54">
        <v>0.11</v>
      </c>
      <c r="G19" s="54">
        <v>0.11</v>
      </c>
      <c r="H19" s="54">
        <v>0.11</v>
      </c>
      <c r="I19" s="54">
        <v>0.11</v>
      </c>
      <c r="J19" s="54">
        <v>0.11</v>
      </c>
      <c r="K19" s="54">
        <v>0.11</v>
      </c>
      <c r="L19" s="54">
        <v>0.11</v>
      </c>
      <c r="M19" s="54">
        <v>0.11</v>
      </c>
      <c r="N19" s="54">
        <v>0.11</v>
      </c>
      <c r="O19" s="62">
        <v>0.11</v>
      </c>
    </row>
    <row r="20" spans="1:15">
      <c r="A20" s="40" t="s">
        <v>48</v>
      </c>
      <c r="B20" s="37">
        <v>6</v>
      </c>
      <c r="C20" s="36">
        <v>0.11</v>
      </c>
      <c r="D20" s="36">
        <v>0.11</v>
      </c>
      <c r="E20" s="36">
        <v>0.11</v>
      </c>
      <c r="F20" s="36">
        <v>0.11</v>
      </c>
      <c r="G20" s="36">
        <v>0.11</v>
      </c>
      <c r="H20" s="36">
        <v>0.11</v>
      </c>
      <c r="I20" s="36">
        <v>0.11</v>
      </c>
      <c r="J20" s="36">
        <v>0.11</v>
      </c>
      <c r="K20" s="36">
        <v>0.11</v>
      </c>
      <c r="L20" s="36">
        <v>0.11</v>
      </c>
      <c r="M20" s="36">
        <v>0.11</v>
      </c>
      <c r="N20" s="36">
        <v>0.11</v>
      </c>
      <c r="O20" s="41">
        <v>0.11</v>
      </c>
    </row>
    <row r="21" spans="1:15">
      <c r="A21" s="40" t="s">
        <v>91</v>
      </c>
      <c r="B21" s="37">
        <v>8</v>
      </c>
      <c r="C21" s="36">
        <v>0.11</v>
      </c>
      <c r="D21" s="36">
        <v>0.11</v>
      </c>
      <c r="E21" s="36">
        <v>0.11</v>
      </c>
      <c r="F21" s="36">
        <v>0.11</v>
      </c>
      <c r="G21" s="36">
        <v>0.11</v>
      </c>
      <c r="H21" s="36">
        <v>0.11</v>
      </c>
      <c r="I21" s="36">
        <v>0.11</v>
      </c>
      <c r="J21" s="36">
        <v>0.11</v>
      </c>
      <c r="K21" s="36">
        <v>0.11</v>
      </c>
      <c r="L21" s="36">
        <v>0.11</v>
      </c>
      <c r="M21" s="36">
        <v>0.11</v>
      </c>
      <c r="N21" s="36">
        <v>0.11</v>
      </c>
      <c r="O21" s="41">
        <v>0.11</v>
      </c>
    </row>
    <row r="22" spans="1:15">
      <c r="A22" s="40" t="s">
        <v>91</v>
      </c>
      <c r="B22" s="37">
        <v>10</v>
      </c>
      <c r="C22" s="36">
        <v>0.11</v>
      </c>
      <c r="D22" s="36">
        <v>0.11</v>
      </c>
      <c r="E22" s="36">
        <v>0.11</v>
      </c>
      <c r="F22" s="36">
        <v>0.11</v>
      </c>
      <c r="G22" s="36">
        <v>0.11</v>
      </c>
      <c r="H22" s="36">
        <v>0.11</v>
      </c>
      <c r="I22" s="36">
        <v>0.11</v>
      </c>
      <c r="J22" s="36">
        <v>0.11</v>
      </c>
      <c r="K22" s="36">
        <v>0.11</v>
      </c>
      <c r="L22" s="36">
        <v>0.11</v>
      </c>
      <c r="M22" s="36">
        <v>0.11</v>
      </c>
      <c r="N22" s="36">
        <v>0.11</v>
      </c>
      <c r="O22" s="41">
        <v>0.11</v>
      </c>
    </row>
    <row r="23" spans="1:15">
      <c r="A23" s="40" t="s">
        <v>91</v>
      </c>
      <c r="B23" s="37">
        <v>12</v>
      </c>
      <c r="C23" s="36">
        <v>0.11</v>
      </c>
      <c r="D23" s="36">
        <v>0.11</v>
      </c>
      <c r="E23" s="36">
        <v>0.11</v>
      </c>
      <c r="F23" s="36">
        <v>0.11</v>
      </c>
      <c r="G23" s="36">
        <v>0.11</v>
      </c>
      <c r="H23" s="36">
        <v>0.11</v>
      </c>
      <c r="I23" s="36">
        <v>0.11</v>
      </c>
      <c r="J23" s="36">
        <v>0.11</v>
      </c>
      <c r="K23" s="36">
        <v>0.11</v>
      </c>
      <c r="L23" s="36">
        <v>0.11</v>
      </c>
      <c r="M23" s="36">
        <v>0.11</v>
      </c>
      <c r="N23" s="36">
        <v>0.11</v>
      </c>
      <c r="O23" s="41">
        <v>0.11</v>
      </c>
    </row>
    <row r="24" spans="1:15">
      <c r="A24" s="40" t="s">
        <v>91</v>
      </c>
      <c r="B24" s="37">
        <v>14</v>
      </c>
      <c r="C24" s="36">
        <v>0.11</v>
      </c>
      <c r="D24" s="36">
        <v>0.11</v>
      </c>
      <c r="E24" s="36">
        <v>0.11</v>
      </c>
      <c r="F24" s="36">
        <v>0.11</v>
      </c>
      <c r="G24" s="36">
        <v>0.11</v>
      </c>
      <c r="H24" s="36">
        <v>0.11</v>
      </c>
      <c r="I24" s="36">
        <v>0.11</v>
      </c>
      <c r="J24" s="36">
        <v>0.11</v>
      </c>
      <c r="K24" s="36">
        <v>0.11</v>
      </c>
      <c r="L24" s="36">
        <v>0.11</v>
      </c>
      <c r="M24" s="36">
        <v>0.11</v>
      </c>
      <c r="N24" s="36">
        <v>0.11</v>
      </c>
      <c r="O24" s="41">
        <v>0.11</v>
      </c>
    </row>
    <row r="25" spans="1:15">
      <c r="A25" s="40" t="s">
        <v>91</v>
      </c>
      <c r="B25" s="37">
        <v>16</v>
      </c>
      <c r="C25" s="36">
        <v>0.11</v>
      </c>
      <c r="D25" s="36">
        <v>0.11</v>
      </c>
      <c r="E25" s="36">
        <v>0.11</v>
      </c>
      <c r="F25" s="36">
        <v>0.11</v>
      </c>
      <c r="G25" s="36">
        <v>0.11</v>
      </c>
      <c r="H25" s="36">
        <v>0.11</v>
      </c>
      <c r="I25" s="36">
        <v>0.11</v>
      </c>
      <c r="J25" s="36">
        <v>0.11</v>
      </c>
      <c r="K25" s="36">
        <v>0.11</v>
      </c>
      <c r="L25" s="36">
        <v>0.11</v>
      </c>
      <c r="M25" s="36">
        <v>0.11</v>
      </c>
      <c r="N25" s="36">
        <v>0.11</v>
      </c>
      <c r="O25" s="41">
        <v>0.11</v>
      </c>
    </row>
    <row r="26" spans="1:15" ht="15" thickBot="1">
      <c r="A26" s="57" t="s">
        <v>91</v>
      </c>
      <c r="B26" s="58">
        <v>18</v>
      </c>
      <c r="C26" s="59">
        <v>0.11</v>
      </c>
      <c r="D26" s="59">
        <v>0.11</v>
      </c>
      <c r="E26" s="59">
        <v>0.11</v>
      </c>
      <c r="F26" s="59">
        <v>0.11</v>
      </c>
      <c r="G26" s="59">
        <v>0.11</v>
      </c>
      <c r="H26" s="59">
        <v>0.11</v>
      </c>
      <c r="I26" s="59">
        <v>0.11</v>
      </c>
      <c r="J26" s="59">
        <v>0.11</v>
      </c>
      <c r="K26" s="59">
        <v>0.11</v>
      </c>
      <c r="L26" s="59">
        <v>0.11</v>
      </c>
      <c r="M26" s="59">
        <v>0.11</v>
      </c>
      <c r="N26" s="59">
        <v>0.11</v>
      </c>
      <c r="O26" s="60">
        <v>0.11</v>
      </c>
    </row>
    <row r="27" spans="1:15">
      <c r="A27" s="67" t="s">
        <v>69</v>
      </c>
      <c r="B27" s="53">
        <v>4</v>
      </c>
      <c r="C27" s="68">
        <v>0.33</v>
      </c>
      <c r="D27" s="68">
        <v>0.33</v>
      </c>
      <c r="E27" s="68">
        <v>0.33</v>
      </c>
      <c r="F27" s="68">
        <v>0.33</v>
      </c>
      <c r="G27" s="68">
        <v>0.33</v>
      </c>
      <c r="H27" s="68">
        <v>0.33</v>
      </c>
      <c r="I27" s="68">
        <v>0.33</v>
      </c>
      <c r="J27" s="68">
        <v>0.33</v>
      </c>
      <c r="K27" s="68">
        <v>0.33</v>
      </c>
      <c r="L27" s="68">
        <v>0.33</v>
      </c>
      <c r="M27" s="68">
        <v>0.33</v>
      </c>
      <c r="N27" s="68">
        <v>0.33</v>
      </c>
      <c r="O27" s="69">
        <v>0.33</v>
      </c>
    </row>
    <row r="28" spans="1:15">
      <c r="A28" s="42" t="s">
        <v>69</v>
      </c>
      <c r="B28" s="38">
        <v>6</v>
      </c>
      <c r="C28" s="35">
        <v>0.33</v>
      </c>
      <c r="D28" s="35">
        <v>0.33</v>
      </c>
      <c r="E28" s="35">
        <v>0.33</v>
      </c>
      <c r="F28" s="35">
        <v>0.33</v>
      </c>
      <c r="G28" s="35">
        <v>0.33</v>
      </c>
      <c r="H28" s="35">
        <v>0.33</v>
      </c>
      <c r="I28" s="35">
        <v>0.33</v>
      </c>
      <c r="J28" s="35">
        <v>0.33</v>
      </c>
      <c r="K28" s="35">
        <v>0.33</v>
      </c>
      <c r="L28" s="35">
        <v>0.33</v>
      </c>
      <c r="M28" s="35">
        <v>0.33</v>
      </c>
      <c r="N28" s="35">
        <v>0.33</v>
      </c>
      <c r="O28" s="43">
        <v>0.33</v>
      </c>
    </row>
    <row r="29" spans="1:15">
      <c r="A29" s="42" t="s">
        <v>68</v>
      </c>
      <c r="B29" s="38">
        <v>8</v>
      </c>
      <c r="C29" s="35">
        <v>0.33</v>
      </c>
      <c r="D29" s="35">
        <v>0.33</v>
      </c>
      <c r="E29" s="35">
        <v>0.33</v>
      </c>
      <c r="F29" s="35">
        <v>0.33</v>
      </c>
      <c r="G29" s="35">
        <v>0.33</v>
      </c>
      <c r="H29" s="35">
        <v>0.33</v>
      </c>
      <c r="I29" s="35">
        <v>0.33</v>
      </c>
      <c r="J29" s="35">
        <v>0.33</v>
      </c>
      <c r="K29" s="35">
        <v>0.33</v>
      </c>
      <c r="L29" s="35">
        <v>0.33</v>
      </c>
      <c r="M29" s="35">
        <v>0.33</v>
      </c>
      <c r="N29" s="35">
        <v>0.33</v>
      </c>
      <c r="O29" s="43">
        <v>0.33</v>
      </c>
    </row>
    <row r="30" spans="1:15">
      <c r="A30" s="42" t="s">
        <v>68</v>
      </c>
      <c r="B30" s="38">
        <v>10</v>
      </c>
      <c r="C30" s="35">
        <v>0.33</v>
      </c>
      <c r="D30" s="35">
        <v>0.33</v>
      </c>
      <c r="E30" s="35">
        <v>0.33</v>
      </c>
      <c r="F30" s="35">
        <v>0.33</v>
      </c>
      <c r="G30" s="35">
        <v>0.33</v>
      </c>
      <c r="H30" s="35">
        <v>0.33</v>
      </c>
      <c r="I30" s="35">
        <v>0.33</v>
      </c>
      <c r="J30" s="35">
        <v>0.33</v>
      </c>
      <c r="K30" s="35">
        <v>0.33</v>
      </c>
      <c r="L30" s="35">
        <v>0.33</v>
      </c>
      <c r="M30" s="35">
        <v>0.33</v>
      </c>
      <c r="N30" s="35">
        <v>0.33</v>
      </c>
      <c r="O30" s="43">
        <v>0.33</v>
      </c>
    </row>
    <row r="31" spans="1:15">
      <c r="A31" s="42" t="s">
        <v>68</v>
      </c>
      <c r="B31" s="38">
        <v>12</v>
      </c>
      <c r="C31" s="35">
        <v>0.33</v>
      </c>
      <c r="D31" s="35">
        <v>0.33</v>
      </c>
      <c r="E31" s="35">
        <v>0.33</v>
      </c>
      <c r="F31" s="35">
        <v>0.33</v>
      </c>
      <c r="G31" s="35">
        <v>0.33</v>
      </c>
      <c r="H31" s="35">
        <v>0.33</v>
      </c>
      <c r="I31" s="35">
        <v>0.33</v>
      </c>
      <c r="J31" s="35">
        <v>0.33</v>
      </c>
      <c r="K31" s="35">
        <v>0.33</v>
      </c>
      <c r="L31" s="35">
        <v>0.33</v>
      </c>
      <c r="M31" s="35">
        <v>0.33</v>
      </c>
      <c r="N31" s="35">
        <v>0.33</v>
      </c>
      <c r="O31" s="43">
        <v>0.33</v>
      </c>
    </row>
    <row r="32" spans="1:15">
      <c r="A32" s="42" t="s">
        <v>68</v>
      </c>
      <c r="B32" s="38">
        <v>14</v>
      </c>
      <c r="C32" s="35">
        <v>0.33</v>
      </c>
      <c r="D32" s="35">
        <v>0.33</v>
      </c>
      <c r="E32" s="35">
        <v>0.33</v>
      </c>
      <c r="F32" s="35">
        <v>0.33</v>
      </c>
      <c r="G32" s="35">
        <v>0.33</v>
      </c>
      <c r="H32" s="35">
        <v>0.33</v>
      </c>
      <c r="I32" s="35">
        <v>0.33</v>
      </c>
      <c r="J32" s="35">
        <v>0.33</v>
      </c>
      <c r="K32" s="35">
        <v>0.33</v>
      </c>
      <c r="L32" s="35">
        <v>0.33</v>
      </c>
      <c r="M32" s="35">
        <v>0.33</v>
      </c>
      <c r="N32" s="35">
        <v>0.33</v>
      </c>
      <c r="O32" s="43">
        <v>0.33</v>
      </c>
    </row>
    <row r="33" spans="1:15">
      <c r="A33" s="42" t="s">
        <v>68</v>
      </c>
      <c r="B33" s="38">
        <v>16</v>
      </c>
      <c r="C33" s="35">
        <v>0.33</v>
      </c>
      <c r="D33" s="35">
        <v>0.33</v>
      </c>
      <c r="E33" s="35">
        <v>0.33</v>
      </c>
      <c r="F33" s="35">
        <v>0.33</v>
      </c>
      <c r="G33" s="35">
        <v>0.33</v>
      </c>
      <c r="H33" s="35">
        <v>0.33</v>
      </c>
      <c r="I33" s="35">
        <v>0.33</v>
      </c>
      <c r="J33" s="35">
        <v>0.33</v>
      </c>
      <c r="K33" s="35">
        <v>0.33</v>
      </c>
      <c r="L33" s="35">
        <v>0.33</v>
      </c>
      <c r="M33" s="35">
        <v>0.33</v>
      </c>
      <c r="N33" s="35">
        <v>0.33</v>
      </c>
      <c r="O33" s="43">
        <v>0.33</v>
      </c>
    </row>
    <row r="34" spans="1:15" ht="15" thickBot="1">
      <c r="A34" s="44" t="s">
        <v>68</v>
      </c>
      <c r="B34" s="45">
        <v>18</v>
      </c>
      <c r="C34" s="46">
        <v>0.33</v>
      </c>
      <c r="D34" s="46">
        <v>0.33</v>
      </c>
      <c r="E34" s="46">
        <v>0.33</v>
      </c>
      <c r="F34" s="46">
        <v>0.33</v>
      </c>
      <c r="G34" s="46">
        <v>0.33</v>
      </c>
      <c r="H34" s="46">
        <v>0.33</v>
      </c>
      <c r="I34" s="46">
        <v>0.33</v>
      </c>
      <c r="J34" s="46">
        <v>0.33</v>
      </c>
      <c r="K34" s="46">
        <v>0.33</v>
      </c>
      <c r="L34" s="46">
        <v>0.33</v>
      </c>
      <c r="M34" s="46">
        <v>0.33</v>
      </c>
      <c r="N34" s="46">
        <v>0.33</v>
      </c>
      <c r="O34" s="47">
        <v>0.33</v>
      </c>
    </row>
    <row r="35" spans="1:15">
      <c r="A35" s="67" t="s">
        <v>72</v>
      </c>
      <c r="B35" s="53">
        <v>4</v>
      </c>
      <c r="C35" s="68">
        <v>0.38</v>
      </c>
      <c r="D35" s="68">
        <v>0.38</v>
      </c>
      <c r="E35" s="68">
        <v>0.38</v>
      </c>
      <c r="F35" s="68">
        <v>0.38</v>
      </c>
      <c r="G35" s="68">
        <v>0.38</v>
      </c>
      <c r="H35" s="68">
        <v>0.38</v>
      </c>
      <c r="I35" s="68">
        <v>0.38</v>
      </c>
      <c r="J35" s="68">
        <v>0.38</v>
      </c>
      <c r="K35" s="68">
        <v>0.38</v>
      </c>
      <c r="L35" s="68">
        <v>0.38</v>
      </c>
      <c r="M35" s="68">
        <v>0.38</v>
      </c>
      <c r="N35" s="68">
        <v>0.38</v>
      </c>
      <c r="O35" s="69">
        <v>0.38</v>
      </c>
    </row>
    <row r="36" spans="1:15">
      <c r="A36" s="42" t="s">
        <v>72</v>
      </c>
      <c r="B36" s="38">
        <v>6</v>
      </c>
      <c r="C36" s="35">
        <v>0.38</v>
      </c>
      <c r="D36" s="35">
        <v>0.38</v>
      </c>
      <c r="E36" s="35">
        <v>0.38</v>
      </c>
      <c r="F36" s="35">
        <v>0.38</v>
      </c>
      <c r="G36" s="35">
        <v>0.38</v>
      </c>
      <c r="H36" s="35">
        <v>0.38</v>
      </c>
      <c r="I36" s="35">
        <v>0.38</v>
      </c>
      <c r="J36" s="35">
        <v>0.38</v>
      </c>
      <c r="K36" s="35">
        <v>0.38</v>
      </c>
      <c r="L36" s="35">
        <v>0.38</v>
      </c>
      <c r="M36" s="35">
        <v>0.38</v>
      </c>
      <c r="N36" s="35">
        <v>0.38</v>
      </c>
      <c r="O36" s="43">
        <v>0.38</v>
      </c>
    </row>
    <row r="37" spans="1:15">
      <c r="A37" s="42" t="s">
        <v>71</v>
      </c>
      <c r="B37" s="38">
        <v>8</v>
      </c>
      <c r="C37" s="35">
        <v>0.38</v>
      </c>
      <c r="D37" s="35">
        <v>0.38</v>
      </c>
      <c r="E37" s="35">
        <v>0.38</v>
      </c>
      <c r="F37" s="35">
        <v>0.38</v>
      </c>
      <c r="G37" s="35">
        <v>0.38</v>
      </c>
      <c r="H37" s="35">
        <v>0.38</v>
      </c>
      <c r="I37" s="35">
        <v>0.38</v>
      </c>
      <c r="J37" s="35">
        <v>0.38</v>
      </c>
      <c r="K37" s="35">
        <v>0.38</v>
      </c>
      <c r="L37" s="35">
        <v>0.38</v>
      </c>
      <c r="M37" s="35">
        <v>0.38</v>
      </c>
      <c r="N37" s="35">
        <v>0.38</v>
      </c>
      <c r="O37" s="43">
        <v>0.38</v>
      </c>
    </row>
    <row r="38" spans="1:15">
      <c r="A38" s="42" t="s">
        <v>71</v>
      </c>
      <c r="B38" s="38">
        <v>10</v>
      </c>
      <c r="C38" s="35">
        <v>0.38</v>
      </c>
      <c r="D38" s="35">
        <v>0.38</v>
      </c>
      <c r="E38" s="35">
        <v>0.38</v>
      </c>
      <c r="F38" s="35">
        <v>0.38</v>
      </c>
      <c r="G38" s="35">
        <v>0.38</v>
      </c>
      <c r="H38" s="35">
        <v>0.38</v>
      </c>
      <c r="I38" s="35">
        <v>0.38</v>
      </c>
      <c r="J38" s="35">
        <v>0.38</v>
      </c>
      <c r="K38" s="35">
        <v>0.38</v>
      </c>
      <c r="L38" s="35">
        <v>0.38</v>
      </c>
      <c r="M38" s="35">
        <v>0.38</v>
      </c>
      <c r="N38" s="35">
        <v>0.38</v>
      </c>
      <c r="O38" s="43">
        <v>0.38</v>
      </c>
    </row>
    <row r="39" spans="1:15">
      <c r="A39" s="42" t="s">
        <v>71</v>
      </c>
      <c r="B39" s="38">
        <v>12</v>
      </c>
      <c r="C39" s="35">
        <v>0.38</v>
      </c>
      <c r="D39" s="35">
        <v>0.38</v>
      </c>
      <c r="E39" s="35">
        <v>0.38</v>
      </c>
      <c r="F39" s="35">
        <v>0.38</v>
      </c>
      <c r="G39" s="35">
        <v>0.38</v>
      </c>
      <c r="H39" s="35">
        <v>0.38</v>
      </c>
      <c r="I39" s="35">
        <v>0.38</v>
      </c>
      <c r="J39" s="35">
        <v>0.38</v>
      </c>
      <c r="K39" s="35">
        <v>0.38</v>
      </c>
      <c r="L39" s="35">
        <v>0.38</v>
      </c>
      <c r="M39" s="35">
        <v>0.38</v>
      </c>
      <c r="N39" s="35">
        <v>0.38</v>
      </c>
      <c r="O39" s="43">
        <v>0.38</v>
      </c>
    </row>
    <row r="40" spans="1:15">
      <c r="A40" s="42" t="s">
        <v>71</v>
      </c>
      <c r="B40" s="38">
        <v>14</v>
      </c>
      <c r="C40" s="35">
        <v>0.38</v>
      </c>
      <c r="D40" s="35">
        <v>0.38</v>
      </c>
      <c r="E40" s="35">
        <v>0.38</v>
      </c>
      <c r="F40" s="35">
        <v>0.38</v>
      </c>
      <c r="G40" s="35">
        <v>0.38</v>
      </c>
      <c r="H40" s="35">
        <v>0.38</v>
      </c>
      <c r="I40" s="35">
        <v>0.38</v>
      </c>
      <c r="J40" s="35">
        <v>0.38</v>
      </c>
      <c r="K40" s="35">
        <v>0.38</v>
      </c>
      <c r="L40" s="35">
        <v>0.38</v>
      </c>
      <c r="M40" s="35">
        <v>0.38</v>
      </c>
      <c r="N40" s="35">
        <v>0.38</v>
      </c>
      <c r="O40" s="43">
        <v>0.38</v>
      </c>
    </row>
    <row r="41" spans="1:15">
      <c r="A41" s="42" t="s">
        <v>71</v>
      </c>
      <c r="B41" s="38">
        <v>16</v>
      </c>
      <c r="C41" s="35">
        <v>0.38</v>
      </c>
      <c r="D41" s="35">
        <v>0.38</v>
      </c>
      <c r="E41" s="35">
        <v>0.38</v>
      </c>
      <c r="F41" s="35">
        <v>0.38</v>
      </c>
      <c r="G41" s="35">
        <v>0.38</v>
      </c>
      <c r="H41" s="35">
        <v>0.38</v>
      </c>
      <c r="I41" s="35">
        <v>0.38</v>
      </c>
      <c r="J41" s="35">
        <v>0.38</v>
      </c>
      <c r="K41" s="35">
        <v>0.38</v>
      </c>
      <c r="L41" s="35">
        <v>0.38</v>
      </c>
      <c r="M41" s="35">
        <v>0.38</v>
      </c>
      <c r="N41" s="35">
        <v>0.38</v>
      </c>
      <c r="O41" s="43">
        <v>0.38</v>
      </c>
    </row>
    <row r="42" spans="1:15" ht="15" thickBot="1">
      <c r="A42" s="44" t="s">
        <v>71</v>
      </c>
      <c r="B42" s="45">
        <v>18</v>
      </c>
      <c r="C42" s="46">
        <v>0.38</v>
      </c>
      <c r="D42" s="46">
        <v>0.38</v>
      </c>
      <c r="E42" s="46">
        <v>0.38</v>
      </c>
      <c r="F42" s="46">
        <v>0.38</v>
      </c>
      <c r="G42" s="46">
        <v>0.38</v>
      </c>
      <c r="H42" s="46">
        <v>0.38</v>
      </c>
      <c r="I42" s="46">
        <v>0.38</v>
      </c>
      <c r="J42" s="46">
        <v>0.38</v>
      </c>
      <c r="K42" s="46">
        <v>0.38</v>
      </c>
      <c r="L42" s="46">
        <v>0.38</v>
      </c>
      <c r="M42" s="46">
        <v>0.38</v>
      </c>
      <c r="N42" s="46">
        <v>0.38</v>
      </c>
      <c r="O42" s="47">
        <v>0.38</v>
      </c>
    </row>
    <row r="43" spans="1:15">
      <c r="A43" s="67" t="s">
        <v>75</v>
      </c>
      <c r="B43" s="53">
        <v>4</v>
      </c>
      <c r="C43" s="68">
        <v>0.25</v>
      </c>
      <c r="D43" s="68">
        <v>0.25</v>
      </c>
      <c r="E43" s="68">
        <v>0.25</v>
      </c>
      <c r="F43" s="68">
        <v>0.25</v>
      </c>
      <c r="G43" s="68">
        <v>0.25</v>
      </c>
      <c r="H43" s="68">
        <v>0.25</v>
      </c>
      <c r="I43" s="68">
        <v>0.25</v>
      </c>
      <c r="J43" s="68">
        <v>0.25</v>
      </c>
      <c r="K43" s="68">
        <v>0.25</v>
      </c>
      <c r="L43" s="68">
        <v>0.25</v>
      </c>
      <c r="M43" s="68">
        <v>0.25</v>
      </c>
      <c r="N43" s="68">
        <v>0.25</v>
      </c>
      <c r="O43" s="69">
        <v>0.25</v>
      </c>
    </row>
    <row r="44" spans="1:15">
      <c r="A44" s="42" t="s">
        <v>75</v>
      </c>
      <c r="B44" s="38">
        <v>6</v>
      </c>
      <c r="C44" s="35">
        <v>0.25</v>
      </c>
      <c r="D44" s="35">
        <v>0.25</v>
      </c>
      <c r="E44" s="35">
        <v>0.25</v>
      </c>
      <c r="F44" s="35">
        <v>0.25</v>
      </c>
      <c r="G44" s="35">
        <v>0.25</v>
      </c>
      <c r="H44" s="35">
        <v>0.25</v>
      </c>
      <c r="I44" s="35">
        <v>0.25</v>
      </c>
      <c r="J44" s="35">
        <v>0.25</v>
      </c>
      <c r="K44" s="35">
        <v>0.25</v>
      </c>
      <c r="L44" s="35">
        <v>0.25</v>
      </c>
      <c r="M44" s="35">
        <v>0.25</v>
      </c>
      <c r="N44" s="35">
        <v>0.25</v>
      </c>
      <c r="O44" s="43">
        <v>0.25</v>
      </c>
    </row>
    <row r="45" spans="1:15">
      <c r="A45" s="42" t="s">
        <v>74</v>
      </c>
      <c r="B45" s="38">
        <v>8</v>
      </c>
      <c r="C45" s="35">
        <v>0.25</v>
      </c>
      <c r="D45" s="35">
        <v>0.25</v>
      </c>
      <c r="E45" s="35">
        <v>0.25</v>
      </c>
      <c r="F45" s="35">
        <v>0.25</v>
      </c>
      <c r="G45" s="35">
        <v>0.25</v>
      </c>
      <c r="H45" s="35">
        <v>0.25</v>
      </c>
      <c r="I45" s="35">
        <v>0.25</v>
      </c>
      <c r="J45" s="35">
        <v>0.25</v>
      </c>
      <c r="K45" s="35">
        <v>0.25</v>
      </c>
      <c r="L45" s="35">
        <v>0.25</v>
      </c>
      <c r="M45" s="35">
        <v>0.25</v>
      </c>
      <c r="N45" s="35">
        <v>0.25</v>
      </c>
      <c r="O45" s="43">
        <v>0.25</v>
      </c>
    </row>
    <row r="46" spans="1:15">
      <c r="A46" s="42" t="s">
        <v>74</v>
      </c>
      <c r="B46" s="38">
        <v>10</v>
      </c>
      <c r="C46" s="35">
        <v>0.25</v>
      </c>
      <c r="D46" s="35">
        <v>0.25</v>
      </c>
      <c r="E46" s="35">
        <v>0.25</v>
      </c>
      <c r="F46" s="35">
        <v>0.25</v>
      </c>
      <c r="G46" s="35">
        <v>0.25</v>
      </c>
      <c r="H46" s="35">
        <v>0.25</v>
      </c>
      <c r="I46" s="35">
        <v>0.25</v>
      </c>
      <c r="J46" s="35">
        <v>0.25</v>
      </c>
      <c r="K46" s="35">
        <v>0.25</v>
      </c>
      <c r="L46" s="35">
        <v>0.25</v>
      </c>
      <c r="M46" s="35">
        <v>0.25</v>
      </c>
      <c r="N46" s="35">
        <v>0.25</v>
      </c>
      <c r="O46" s="43">
        <v>0.25</v>
      </c>
    </row>
    <row r="47" spans="1:15">
      <c r="A47" s="42" t="s">
        <v>74</v>
      </c>
      <c r="B47" s="38">
        <v>12</v>
      </c>
      <c r="C47" s="35">
        <v>0.25</v>
      </c>
      <c r="D47" s="35">
        <v>0.25</v>
      </c>
      <c r="E47" s="35">
        <v>0.25</v>
      </c>
      <c r="F47" s="35">
        <v>0.25</v>
      </c>
      <c r="G47" s="35">
        <v>0.25</v>
      </c>
      <c r="H47" s="35">
        <v>0.25</v>
      </c>
      <c r="I47" s="35">
        <v>0.25</v>
      </c>
      <c r="J47" s="35">
        <v>0.25</v>
      </c>
      <c r="K47" s="35">
        <v>0.25</v>
      </c>
      <c r="L47" s="35">
        <v>0.25</v>
      </c>
      <c r="M47" s="35">
        <v>0.25</v>
      </c>
      <c r="N47" s="35">
        <v>0.25</v>
      </c>
      <c r="O47" s="43">
        <v>0.25</v>
      </c>
    </row>
    <row r="48" spans="1:15">
      <c r="A48" s="42" t="s">
        <v>74</v>
      </c>
      <c r="B48" s="38">
        <v>14</v>
      </c>
      <c r="C48" s="35">
        <v>0.25</v>
      </c>
      <c r="D48" s="35">
        <v>0.25</v>
      </c>
      <c r="E48" s="35">
        <v>0.25</v>
      </c>
      <c r="F48" s="35">
        <v>0.25</v>
      </c>
      <c r="G48" s="35">
        <v>0.25</v>
      </c>
      <c r="H48" s="35">
        <v>0.25</v>
      </c>
      <c r="I48" s="35">
        <v>0.25</v>
      </c>
      <c r="J48" s="35">
        <v>0.25</v>
      </c>
      <c r="K48" s="35">
        <v>0.25</v>
      </c>
      <c r="L48" s="35">
        <v>0.25</v>
      </c>
      <c r="M48" s="35">
        <v>0.25</v>
      </c>
      <c r="N48" s="35">
        <v>0.25</v>
      </c>
      <c r="O48" s="43">
        <v>0.25</v>
      </c>
    </row>
    <row r="49" spans="1:15">
      <c r="A49" s="42" t="s">
        <v>74</v>
      </c>
      <c r="B49" s="38">
        <v>16</v>
      </c>
      <c r="C49" s="35">
        <v>0.25</v>
      </c>
      <c r="D49" s="35">
        <v>0.25</v>
      </c>
      <c r="E49" s="35">
        <v>0.25</v>
      </c>
      <c r="F49" s="35">
        <v>0.25</v>
      </c>
      <c r="G49" s="35">
        <v>0.25</v>
      </c>
      <c r="H49" s="35">
        <v>0.25</v>
      </c>
      <c r="I49" s="35">
        <v>0.25</v>
      </c>
      <c r="J49" s="35">
        <v>0.25</v>
      </c>
      <c r="K49" s="35">
        <v>0.25</v>
      </c>
      <c r="L49" s="35">
        <v>0.25</v>
      </c>
      <c r="M49" s="35">
        <v>0.25</v>
      </c>
      <c r="N49" s="35">
        <v>0.25</v>
      </c>
      <c r="O49" s="43">
        <v>0.25</v>
      </c>
    </row>
    <row r="50" spans="1:15" ht="15" thickBot="1">
      <c r="A50" s="44" t="s">
        <v>74</v>
      </c>
      <c r="B50" s="45">
        <v>18</v>
      </c>
      <c r="C50" s="46">
        <v>0.25</v>
      </c>
      <c r="D50" s="46">
        <v>0.25</v>
      </c>
      <c r="E50" s="46">
        <v>0.25</v>
      </c>
      <c r="F50" s="46">
        <v>0.25</v>
      </c>
      <c r="G50" s="46">
        <v>0.25</v>
      </c>
      <c r="H50" s="46">
        <v>0.25</v>
      </c>
      <c r="I50" s="46">
        <v>0.25</v>
      </c>
      <c r="J50" s="46">
        <v>0.25</v>
      </c>
      <c r="K50" s="46">
        <v>0.25</v>
      </c>
      <c r="L50" s="46">
        <v>0.25</v>
      </c>
      <c r="M50" s="46">
        <v>0.25</v>
      </c>
      <c r="N50" s="46">
        <v>0.25</v>
      </c>
      <c r="O50" s="47">
        <v>0.25</v>
      </c>
    </row>
    <row r="51" spans="1:15">
      <c r="A51" s="63" t="s">
        <v>78</v>
      </c>
      <c r="B51" s="64">
        <v>4</v>
      </c>
      <c r="C51" s="65">
        <v>0.41</v>
      </c>
      <c r="D51" s="65">
        <v>0.41</v>
      </c>
      <c r="E51" s="65">
        <v>0.41</v>
      </c>
      <c r="F51" s="65">
        <v>0.41</v>
      </c>
      <c r="G51" s="65">
        <v>0.41</v>
      </c>
      <c r="H51" s="65">
        <v>0.41</v>
      </c>
      <c r="I51" s="65">
        <v>0.41</v>
      </c>
      <c r="J51" s="65">
        <v>0.41</v>
      </c>
      <c r="K51" s="65">
        <v>0.41</v>
      </c>
      <c r="L51" s="65">
        <v>0.41</v>
      </c>
      <c r="M51" s="65">
        <v>0.41</v>
      </c>
      <c r="N51" s="65">
        <v>0.41</v>
      </c>
      <c r="O51" s="66">
        <v>0.41</v>
      </c>
    </row>
    <row r="52" spans="1:15">
      <c r="A52" s="42" t="s">
        <v>78</v>
      </c>
      <c r="B52" s="38">
        <v>6</v>
      </c>
      <c r="C52" s="35">
        <v>0.41</v>
      </c>
      <c r="D52" s="35">
        <v>0.41</v>
      </c>
      <c r="E52" s="35">
        <v>0.41</v>
      </c>
      <c r="F52" s="35">
        <v>0.41</v>
      </c>
      <c r="G52" s="35">
        <v>0.41</v>
      </c>
      <c r="H52" s="35">
        <v>0.41</v>
      </c>
      <c r="I52" s="35">
        <v>0.41</v>
      </c>
      <c r="J52" s="35">
        <v>0.41</v>
      </c>
      <c r="K52" s="35">
        <v>0.41</v>
      </c>
      <c r="L52" s="35">
        <v>0.41</v>
      </c>
      <c r="M52" s="35">
        <v>0.41</v>
      </c>
      <c r="N52" s="35">
        <v>0.41</v>
      </c>
      <c r="O52" s="43">
        <v>0.41</v>
      </c>
    </row>
    <row r="53" spans="1:15">
      <c r="A53" s="42" t="s">
        <v>77</v>
      </c>
      <c r="B53" s="38">
        <v>8</v>
      </c>
      <c r="C53" s="35">
        <v>0.41</v>
      </c>
      <c r="D53" s="35">
        <v>0.41</v>
      </c>
      <c r="E53" s="35">
        <v>0.41</v>
      </c>
      <c r="F53" s="35">
        <v>0.41</v>
      </c>
      <c r="G53" s="35">
        <v>0.41</v>
      </c>
      <c r="H53" s="35">
        <v>0.41</v>
      </c>
      <c r="I53" s="35">
        <v>0.41</v>
      </c>
      <c r="J53" s="35">
        <v>0.41</v>
      </c>
      <c r="K53" s="35">
        <v>0.41</v>
      </c>
      <c r="L53" s="35">
        <v>0.41</v>
      </c>
      <c r="M53" s="35">
        <v>0.41</v>
      </c>
      <c r="N53" s="35">
        <v>0.41</v>
      </c>
      <c r="O53" s="43">
        <v>0.41</v>
      </c>
    </row>
    <row r="54" spans="1:15">
      <c r="A54" s="42" t="s">
        <v>77</v>
      </c>
      <c r="B54" s="38">
        <v>10</v>
      </c>
      <c r="C54" s="35">
        <v>0.41</v>
      </c>
      <c r="D54" s="35">
        <v>0.41</v>
      </c>
      <c r="E54" s="35">
        <v>0.41</v>
      </c>
      <c r="F54" s="35">
        <v>0.41</v>
      </c>
      <c r="G54" s="35">
        <v>0.41</v>
      </c>
      <c r="H54" s="35">
        <v>0.41</v>
      </c>
      <c r="I54" s="35">
        <v>0.41</v>
      </c>
      <c r="J54" s="35">
        <v>0.41</v>
      </c>
      <c r="K54" s="35">
        <v>0.41</v>
      </c>
      <c r="L54" s="35">
        <v>0.41</v>
      </c>
      <c r="M54" s="35">
        <v>0.41</v>
      </c>
      <c r="N54" s="35">
        <v>0.41</v>
      </c>
      <c r="O54" s="43">
        <v>0.41</v>
      </c>
    </row>
    <row r="55" spans="1:15">
      <c r="A55" s="42" t="s">
        <v>77</v>
      </c>
      <c r="B55" s="38">
        <v>12</v>
      </c>
      <c r="C55" s="35">
        <v>0.41</v>
      </c>
      <c r="D55" s="35">
        <v>0.41</v>
      </c>
      <c r="E55" s="35">
        <v>0.41</v>
      </c>
      <c r="F55" s="35">
        <v>0.41</v>
      </c>
      <c r="G55" s="35">
        <v>0.41</v>
      </c>
      <c r="H55" s="35">
        <v>0.41</v>
      </c>
      <c r="I55" s="35">
        <v>0.41</v>
      </c>
      <c r="J55" s="35">
        <v>0.41</v>
      </c>
      <c r="K55" s="35">
        <v>0.41</v>
      </c>
      <c r="L55" s="35">
        <v>0.41</v>
      </c>
      <c r="M55" s="35">
        <v>0.41</v>
      </c>
      <c r="N55" s="35">
        <v>0.41</v>
      </c>
      <c r="O55" s="43">
        <v>0.41</v>
      </c>
    </row>
    <row r="56" spans="1:15">
      <c r="A56" s="42" t="s">
        <v>77</v>
      </c>
      <c r="B56" s="38">
        <v>14</v>
      </c>
      <c r="C56" s="35">
        <v>0.41</v>
      </c>
      <c r="D56" s="35">
        <v>0.41</v>
      </c>
      <c r="E56" s="35">
        <v>0.41</v>
      </c>
      <c r="F56" s="35">
        <v>0.41</v>
      </c>
      <c r="G56" s="35">
        <v>0.41</v>
      </c>
      <c r="H56" s="35">
        <v>0.41</v>
      </c>
      <c r="I56" s="35">
        <v>0.41</v>
      </c>
      <c r="J56" s="35">
        <v>0.41</v>
      </c>
      <c r="K56" s="35">
        <v>0.41</v>
      </c>
      <c r="L56" s="35">
        <v>0.41</v>
      </c>
      <c r="M56" s="35">
        <v>0.41</v>
      </c>
      <c r="N56" s="35">
        <v>0.41</v>
      </c>
      <c r="O56" s="43">
        <v>0.41</v>
      </c>
    </row>
    <row r="57" spans="1:15">
      <c r="A57" s="42" t="s">
        <v>77</v>
      </c>
      <c r="B57" s="38">
        <v>16</v>
      </c>
      <c r="C57" s="35">
        <v>0.41</v>
      </c>
      <c r="D57" s="35">
        <v>0.41</v>
      </c>
      <c r="E57" s="35">
        <v>0.41</v>
      </c>
      <c r="F57" s="35">
        <v>0.41</v>
      </c>
      <c r="G57" s="35">
        <v>0.41</v>
      </c>
      <c r="H57" s="35">
        <v>0.41</v>
      </c>
      <c r="I57" s="35">
        <v>0.41</v>
      </c>
      <c r="J57" s="35">
        <v>0.41</v>
      </c>
      <c r="K57" s="35">
        <v>0.41</v>
      </c>
      <c r="L57" s="35">
        <v>0.41</v>
      </c>
      <c r="M57" s="35">
        <v>0.41</v>
      </c>
      <c r="N57" s="35">
        <v>0.41</v>
      </c>
      <c r="O57" s="43">
        <v>0.41</v>
      </c>
    </row>
    <row r="58" spans="1:15" ht="15" thickBot="1">
      <c r="A58" s="44" t="s">
        <v>77</v>
      </c>
      <c r="B58" s="45">
        <v>18</v>
      </c>
      <c r="C58" s="46">
        <v>0.41</v>
      </c>
      <c r="D58" s="46">
        <v>0.41</v>
      </c>
      <c r="E58" s="46">
        <v>0.41</v>
      </c>
      <c r="F58" s="46">
        <v>0.41</v>
      </c>
      <c r="G58" s="46">
        <v>0.41</v>
      </c>
      <c r="H58" s="46">
        <v>0.41</v>
      </c>
      <c r="I58" s="46">
        <v>0.41</v>
      </c>
      <c r="J58" s="46">
        <v>0.41</v>
      </c>
      <c r="K58" s="46">
        <v>0.41</v>
      </c>
      <c r="L58" s="46">
        <v>0.41</v>
      </c>
      <c r="M58" s="46">
        <v>0.41</v>
      </c>
      <c r="N58" s="46">
        <v>0.41</v>
      </c>
      <c r="O58" s="47">
        <v>0.41</v>
      </c>
    </row>
  </sheetData>
  <mergeCells count="1">
    <mergeCell ref="C1:O1"/>
  </mergeCells>
  <phoneticPr fontId="9"/>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6"/>
  <sheetViews>
    <sheetView topLeftCell="C1" zoomScaleNormal="100" workbookViewId="0">
      <selection activeCell="C2" sqref="C2:U2"/>
    </sheetView>
  </sheetViews>
  <sheetFormatPr defaultColWidth="11.44140625" defaultRowHeight="14.4"/>
  <cols>
    <col min="2" max="2" width="60.77734375" bestFit="1" customWidth="1"/>
    <col min="3" max="3" width="12.21875" bestFit="1" customWidth="1"/>
    <col min="4" max="4" width="14" bestFit="1" customWidth="1"/>
    <col min="5" max="5" width="10.77734375" bestFit="1" customWidth="1"/>
    <col min="6" max="6" width="14.44140625" bestFit="1" customWidth="1"/>
    <col min="7" max="7" width="14.44140625" customWidth="1"/>
    <col min="8" max="8" width="10.77734375" bestFit="1" customWidth="1"/>
    <col min="9" max="10" width="13.77734375" bestFit="1" customWidth="1"/>
    <col min="11" max="11" width="13.77734375" customWidth="1"/>
    <col min="12" max="12" width="10.77734375" bestFit="1" customWidth="1"/>
    <col min="13" max="13" width="13.77734375" bestFit="1" customWidth="1"/>
    <col min="14" max="14" width="19.77734375" bestFit="1" customWidth="1"/>
    <col min="15" max="21" width="11.44140625" style="162"/>
  </cols>
  <sheetData>
    <row r="1" spans="1:21" ht="15" thickBot="1">
      <c r="A1" s="115"/>
      <c r="B1" s="116"/>
      <c r="C1" s="210" t="s">
        <v>165</v>
      </c>
      <c r="D1" s="211"/>
      <c r="E1" s="211"/>
      <c r="F1" s="211"/>
      <c r="G1" s="211"/>
      <c r="H1" s="211"/>
      <c r="I1" s="211"/>
      <c r="J1" s="211"/>
      <c r="K1" s="211"/>
      <c r="L1" s="211"/>
      <c r="M1" s="212"/>
      <c r="N1" s="213" t="s">
        <v>166</v>
      </c>
      <c r="O1" s="214"/>
      <c r="P1" s="214"/>
      <c r="Q1" s="214"/>
      <c r="R1" s="214"/>
      <c r="S1" s="214"/>
      <c r="T1" s="214"/>
      <c r="U1" s="215"/>
    </row>
    <row r="2" spans="1:21" s="111" customFormat="1" ht="87" thickBot="1">
      <c r="A2" s="125" t="s">
        <v>157</v>
      </c>
      <c r="B2" s="130" t="s">
        <v>156</v>
      </c>
      <c r="C2" s="164" t="s">
        <v>169</v>
      </c>
      <c r="D2" s="165" t="s">
        <v>175</v>
      </c>
      <c r="E2" s="166" t="s">
        <v>170</v>
      </c>
      <c r="F2" s="125" t="s">
        <v>171</v>
      </c>
      <c r="G2" s="143" t="s">
        <v>175</v>
      </c>
      <c r="H2" s="126" t="s">
        <v>170</v>
      </c>
      <c r="I2" s="127" t="s">
        <v>172</v>
      </c>
      <c r="J2" s="125" t="s">
        <v>173</v>
      </c>
      <c r="K2" s="143" t="s">
        <v>175</v>
      </c>
      <c r="L2" s="126" t="s">
        <v>170</v>
      </c>
      <c r="M2" s="127" t="s">
        <v>174</v>
      </c>
      <c r="N2" s="131" t="s">
        <v>158</v>
      </c>
      <c r="O2" s="128" t="s">
        <v>162</v>
      </c>
      <c r="P2" s="128" t="s">
        <v>176</v>
      </c>
      <c r="Q2" s="128" t="s">
        <v>161</v>
      </c>
      <c r="R2" s="128" t="s">
        <v>163</v>
      </c>
      <c r="S2" s="128" t="s">
        <v>177</v>
      </c>
      <c r="T2" s="128" t="s">
        <v>178</v>
      </c>
      <c r="U2" s="129" t="s">
        <v>164</v>
      </c>
    </row>
    <row r="3" spans="1:21" ht="15.6">
      <c r="A3" s="123" t="s">
        <v>33</v>
      </c>
      <c r="B3" s="147" t="s">
        <v>34</v>
      </c>
      <c r="C3" s="133" t="s">
        <v>179</v>
      </c>
      <c r="D3" s="144">
        <v>0</v>
      </c>
      <c r="E3" s="69">
        <v>5</v>
      </c>
      <c r="F3" s="150"/>
      <c r="G3" s="156"/>
      <c r="H3" s="151"/>
      <c r="I3" s="66"/>
      <c r="J3" s="124"/>
      <c r="K3" s="124"/>
      <c r="L3" s="65"/>
      <c r="M3" s="66"/>
      <c r="N3" s="124" t="s">
        <v>159</v>
      </c>
      <c r="O3" s="78">
        <v>1</v>
      </c>
      <c r="P3" s="78"/>
      <c r="Q3" s="78">
        <v>2</v>
      </c>
      <c r="R3" s="78">
        <v>1</v>
      </c>
      <c r="S3" s="78">
        <v>2</v>
      </c>
      <c r="T3" s="78"/>
      <c r="U3" s="167">
        <v>3</v>
      </c>
    </row>
    <row r="4" spans="1:21" ht="15.6">
      <c r="A4" s="118" t="s">
        <v>35</v>
      </c>
      <c r="B4" s="148" t="s">
        <v>36</v>
      </c>
      <c r="C4" s="113" t="s">
        <v>179</v>
      </c>
      <c r="D4" s="145">
        <v>0</v>
      </c>
      <c r="E4" s="43">
        <v>5</v>
      </c>
      <c r="F4" s="113"/>
      <c r="G4" s="145"/>
      <c r="H4" s="134"/>
      <c r="I4" s="43"/>
      <c r="J4" s="112"/>
      <c r="K4" s="112"/>
      <c r="L4" s="35"/>
      <c r="M4" s="43"/>
      <c r="N4" s="112" t="s">
        <v>159</v>
      </c>
      <c r="O4" s="73">
        <v>1</v>
      </c>
      <c r="P4" s="73"/>
      <c r="Q4" s="73">
        <v>2</v>
      </c>
      <c r="R4" s="73">
        <v>1</v>
      </c>
      <c r="S4" s="73">
        <v>2</v>
      </c>
      <c r="T4" s="73"/>
      <c r="U4" s="168">
        <v>3</v>
      </c>
    </row>
    <row r="5" spans="1:21" ht="15.6">
      <c r="A5" s="117" t="s">
        <v>37</v>
      </c>
      <c r="B5" s="148" t="s">
        <v>38</v>
      </c>
      <c r="C5" s="113" t="s">
        <v>179</v>
      </c>
      <c r="D5" s="156">
        <v>0</v>
      </c>
      <c r="E5" s="43">
        <v>5</v>
      </c>
      <c r="F5" s="113"/>
      <c r="G5" s="145"/>
      <c r="H5" s="134"/>
      <c r="I5" s="43"/>
      <c r="J5" s="112"/>
      <c r="K5" s="112"/>
      <c r="L5" s="35"/>
      <c r="M5" s="43"/>
      <c r="N5" s="112" t="s">
        <v>159</v>
      </c>
      <c r="O5" s="73">
        <v>1</v>
      </c>
      <c r="P5" s="73"/>
      <c r="Q5" s="73">
        <v>2</v>
      </c>
      <c r="R5" s="73">
        <v>1</v>
      </c>
      <c r="S5" s="73">
        <v>2</v>
      </c>
      <c r="T5" s="73"/>
      <c r="U5" s="168">
        <v>3</v>
      </c>
    </row>
    <row r="6" spans="1:21" ht="15.6">
      <c r="A6" s="118" t="s">
        <v>39</v>
      </c>
      <c r="B6" s="148" t="s">
        <v>40</v>
      </c>
      <c r="C6" s="113" t="s">
        <v>179</v>
      </c>
      <c r="D6" s="145">
        <v>0</v>
      </c>
      <c r="E6" s="43">
        <v>5</v>
      </c>
      <c r="F6" s="113"/>
      <c r="G6" s="145"/>
      <c r="H6" s="134"/>
      <c r="I6" s="43"/>
      <c r="J6" s="112"/>
      <c r="K6" s="112"/>
      <c r="L6" s="35"/>
      <c r="M6" s="43"/>
      <c r="N6" s="112" t="s">
        <v>159</v>
      </c>
      <c r="O6" s="73">
        <v>1</v>
      </c>
      <c r="P6" s="73"/>
      <c r="Q6" s="73">
        <v>2</v>
      </c>
      <c r="R6" s="73">
        <v>1</v>
      </c>
      <c r="S6" s="73">
        <v>2</v>
      </c>
      <c r="T6" s="73"/>
      <c r="U6" s="168">
        <v>3</v>
      </c>
    </row>
    <row r="7" spans="1:21" ht="15.6">
      <c r="A7" s="118" t="s">
        <v>41</v>
      </c>
      <c r="B7" s="148" t="s">
        <v>42</v>
      </c>
      <c r="C7" s="113" t="s">
        <v>179</v>
      </c>
      <c r="D7" s="156">
        <v>0</v>
      </c>
      <c r="E7" s="43">
        <v>5</v>
      </c>
      <c r="F7" s="113"/>
      <c r="G7" s="145"/>
      <c r="H7" s="134"/>
      <c r="I7" s="43"/>
      <c r="J7" s="112"/>
      <c r="K7" s="112"/>
      <c r="L7" s="35"/>
      <c r="M7" s="43"/>
      <c r="N7" s="112" t="s">
        <v>159</v>
      </c>
      <c r="O7" s="73">
        <v>1</v>
      </c>
      <c r="P7" s="73"/>
      <c r="Q7" s="73">
        <v>2</v>
      </c>
      <c r="R7" s="73">
        <v>1</v>
      </c>
      <c r="S7" s="73">
        <v>2</v>
      </c>
      <c r="T7" s="73"/>
      <c r="U7" s="168">
        <v>3</v>
      </c>
    </row>
    <row r="8" spans="1:21" ht="15.6">
      <c r="A8" s="119" t="s">
        <v>43</v>
      </c>
      <c r="B8" s="148" t="s">
        <v>44</v>
      </c>
      <c r="C8" s="113" t="s">
        <v>179</v>
      </c>
      <c r="D8" s="145">
        <v>0</v>
      </c>
      <c r="E8" s="43">
        <v>5</v>
      </c>
      <c r="F8" s="113"/>
      <c r="G8" s="145"/>
      <c r="H8" s="134"/>
      <c r="I8" s="43"/>
      <c r="J8" s="112"/>
      <c r="K8" s="112"/>
      <c r="L8" s="35"/>
      <c r="M8" s="43"/>
      <c r="N8" s="112" t="s">
        <v>159</v>
      </c>
      <c r="O8" s="73">
        <v>1</v>
      </c>
      <c r="P8" s="73"/>
      <c r="Q8" s="73">
        <v>2</v>
      </c>
      <c r="R8" s="73">
        <v>1</v>
      </c>
      <c r="S8" s="73">
        <v>2</v>
      </c>
      <c r="T8" s="73"/>
      <c r="U8" s="168">
        <v>3</v>
      </c>
    </row>
    <row r="9" spans="1:21" ht="15.6">
      <c r="A9" s="120" t="s">
        <v>51</v>
      </c>
      <c r="B9" s="149" t="s">
        <v>52</v>
      </c>
      <c r="C9" s="113" t="s">
        <v>179</v>
      </c>
      <c r="D9" s="156">
        <v>0</v>
      </c>
      <c r="E9" s="43">
        <v>5</v>
      </c>
      <c r="F9" s="113"/>
      <c r="G9" s="145"/>
      <c r="H9" s="134"/>
      <c r="I9" s="43"/>
      <c r="J9" s="112"/>
      <c r="K9" s="112"/>
      <c r="L9" s="35"/>
      <c r="M9" s="43"/>
      <c r="N9" s="112" t="s">
        <v>159</v>
      </c>
      <c r="O9" s="73">
        <v>1</v>
      </c>
      <c r="P9" s="73"/>
      <c r="Q9" s="73">
        <v>2</v>
      </c>
      <c r="R9" s="73">
        <v>1</v>
      </c>
      <c r="S9" s="73">
        <v>2</v>
      </c>
      <c r="T9" s="73"/>
      <c r="U9" s="168">
        <v>3</v>
      </c>
    </row>
    <row r="10" spans="1:21" ht="15.6">
      <c r="A10" s="121" t="s">
        <v>63</v>
      </c>
      <c r="B10" s="149" t="s">
        <v>64</v>
      </c>
      <c r="C10" s="113" t="s">
        <v>179</v>
      </c>
      <c r="D10" s="145">
        <v>0</v>
      </c>
      <c r="E10" s="43">
        <v>5</v>
      </c>
      <c r="F10" s="113"/>
      <c r="G10" s="145"/>
      <c r="H10" s="134"/>
      <c r="I10" s="43"/>
      <c r="J10" s="112"/>
      <c r="K10" s="112"/>
      <c r="L10" s="35"/>
      <c r="M10" s="43"/>
      <c r="N10" s="112" t="s">
        <v>159</v>
      </c>
      <c r="O10" s="73">
        <v>1</v>
      </c>
      <c r="P10" s="73"/>
      <c r="Q10" s="73">
        <v>2</v>
      </c>
      <c r="R10" s="73">
        <v>1</v>
      </c>
      <c r="S10" s="73">
        <v>2</v>
      </c>
      <c r="T10" s="73"/>
      <c r="U10" s="168">
        <v>3</v>
      </c>
    </row>
    <row r="11" spans="1:21" ht="15.6">
      <c r="A11" s="121" t="s">
        <v>66</v>
      </c>
      <c r="B11" s="149" t="s">
        <v>67</v>
      </c>
      <c r="C11" s="113" t="s">
        <v>179</v>
      </c>
      <c r="D11" s="156">
        <v>0</v>
      </c>
      <c r="E11" s="43">
        <v>5</v>
      </c>
      <c r="F11" s="113"/>
      <c r="G11" s="145"/>
      <c r="H11" s="134"/>
      <c r="I11" s="43"/>
      <c r="J11" s="112"/>
      <c r="K11" s="112"/>
      <c r="L11" s="35"/>
      <c r="M11" s="43"/>
      <c r="N11" s="112" t="s">
        <v>159</v>
      </c>
      <c r="O11" s="73">
        <v>1</v>
      </c>
      <c r="P11" s="73"/>
      <c r="Q11" s="73">
        <v>2</v>
      </c>
      <c r="R11" s="73">
        <v>1</v>
      </c>
      <c r="S11" s="73">
        <v>2</v>
      </c>
      <c r="T11" s="73"/>
      <c r="U11" s="168">
        <v>3</v>
      </c>
    </row>
    <row r="12" spans="1:21" ht="15.6">
      <c r="A12" s="121" t="s">
        <v>54</v>
      </c>
      <c r="B12" s="149" t="s">
        <v>55</v>
      </c>
      <c r="C12" s="113" t="s">
        <v>179</v>
      </c>
      <c r="D12" s="145">
        <v>0</v>
      </c>
      <c r="E12" s="43">
        <v>5</v>
      </c>
      <c r="F12" s="113"/>
      <c r="G12" s="145"/>
      <c r="H12" s="134"/>
      <c r="I12" s="43"/>
      <c r="J12" s="112"/>
      <c r="K12" s="112"/>
      <c r="L12" s="35"/>
      <c r="M12" s="43"/>
      <c r="N12" s="112" t="s">
        <v>159</v>
      </c>
      <c r="O12" s="73">
        <v>1</v>
      </c>
      <c r="P12" s="73"/>
      <c r="Q12" s="73">
        <v>2</v>
      </c>
      <c r="R12" s="73">
        <v>1</v>
      </c>
      <c r="S12" s="73">
        <v>2</v>
      </c>
      <c r="T12" s="73"/>
      <c r="U12" s="168">
        <v>3</v>
      </c>
    </row>
    <row r="13" spans="1:21" ht="15.6">
      <c r="A13" s="120" t="s">
        <v>57</v>
      </c>
      <c r="B13" s="149" t="s">
        <v>58</v>
      </c>
      <c r="C13" s="113" t="s">
        <v>179</v>
      </c>
      <c r="D13" s="156">
        <v>0</v>
      </c>
      <c r="E13" s="43">
        <v>5</v>
      </c>
      <c r="F13" s="113"/>
      <c r="G13" s="145"/>
      <c r="H13" s="134"/>
      <c r="I13" s="43"/>
      <c r="J13" s="112"/>
      <c r="K13" s="112"/>
      <c r="L13" s="35"/>
      <c r="M13" s="43"/>
      <c r="N13" s="112" t="s">
        <v>159</v>
      </c>
      <c r="O13" s="73">
        <v>1</v>
      </c>
      <c r="P13" s="73"/>
      <c r="Q13" s="73">
        <v>2</v>
      </c>
      <c r="R13" s="73">
        <v>1</v>
      </c>
      <c r="S13" s="73">
        <v>2</v>
      </c>
      <c r="T13" s="73"/>
      <c r="U13" s="168">
        <v>3</v>
      </c>
    </row>
    <row r="14" spans="1:21" ht="15.6">
      <c r="A14" s="121" t="s">
        <v>60</v>
      </c>
      <c r="B14" s="149" t="s">
        <v>61</v>
      </c>
      <c r="C14" s="113" t="s">
        <v>179</v>
      </c>
      <c r="D14" s="145">
        <v>0</v>
      </c>
      <c r="E14" s="43">
        <v>5</v>
      </c>
      <c r="F14" s="113"/>
      <c r="G14" s="145"/>
      <c r="H14" s="134"/>
      <c r="I14" s="43"/>
      <c r="J14" s="112"/>
      <c r="K14" s="112"/>
      <c r="L14" s="35"/>
      <c r="M14" s="43"/>
      <c r="N14" s="112" t="s">
        <v>159</v>
      </c>
      <c r="O14" s="73">
        <v>1</v>
      </c>
      <c r="P14" s="73"/>
      <c r="Q14" s="73">
        <v>2</v>
      </c>
      <c r="R14" s="73">
        <v>1</v>
      </c>
      <c r="S14" s="73">
        <v>2</v>
      </c>
      <c r="T14" s="73"/>
      <c r="U14" s="168">
        <v>3</v>
      </c>
    </row>
    <row r="15" spans="1:21" ht="15.6">
      <c r="A15" s="121" t="s">
        <v>101</v>
      </c>
      <c r="B15" s="152" t="s">
        <v>98</v>
      </c>
      <c r="C15" s="113" t="s">
        <v>180</v>
      </c>
      <c r="D15" s="156">
        <v>1</v>
      </c>
      <c r="E15" s="43">
        <v>5</v>
      </c>
      <c r="F15" s="113" t="s">
        <v>181</v>
      </c>
      <c r="G15" s="145">
        <v>0</v>
      </c>
      <c r="H15" s="134">
        <v>5</v>
      </c>
      <c r="I15" s="43">
        <v>1</v>
      </c>
      <c r="J15" s="112"/>
      <c r="K15" s="112"/>
      <c r="L15" s="35"/>
      <c r="M15" s="43"/>
      <c r="N15" s="112" t="s">
        <v>160</v>
      </c>
      <c r="O15" s="73">
        <v>2</v>
      </c>
      <c r="P15" s="73">
        <v>2</v>
      </c>
      <c r="Q15" s="73">
        <v>3</v>
      </c>
      <c r="R15" s="169">
        <v>1</v>
      </c>
      <c r="S15" s="169">
        <v>2</v>
      </c>
      <c r="T15" s="73"/>
      <c r="U15" s="168">
        <v>3</v>
      </c>
    </row>
    <row r="16" spans="1:21" ht="16.2" thickBot="1">
      <c r="A16" s="122" t="s">
        <v>103</v>
      </c>
      <c r="B16" s="153" t="s">
        <v>99</v>
      </c>
      <c r="C16" s="114" t="s">
        <v>180</v>
      </c>
      <c r="D16" s="146">
        <v>1</v>
      </c>
      <c r="E16" s="47">
        <v>5</v>
      </c>
      <c r="F16" s="114" t="s">
        <v>181</v>
      </c>
      <c r="G16" s="146">
        <v>0</v>
      </c>
      <c r="H16" s="135">
        <v>5</v>
      </c>
      <c r="I16" s="47">
        <v>1</v>
      </c>
      <c r="J16" s="132"/>
      <c r="K16" s="132"/>
      <c r="L16" s="46"/>
      <c r="M16" s="47"/>
      <c r="N16" s="132" t="s">
        <v>160</v>
      </c>
      <c r="O16" s="74">
        <v>2</v>
      </c>
      <c r="P16" s="74">
        <v>2</v>
      </c>
      <c r="Q16" s="74">
        <v>3</v>
      </c>
      <c r="R16" s="170">
        <v>1</v>
      </c>
      <c r="S16" s="170">
        <v>2</v>
      </c>
      <c r="T16" s="74"/>
      <c r="U16" s="171">
        <v>3</v>
      </c>
    </row>
  </sheetData>
  <sortState ref="A3:B18">
    <sortCondition ref="A2"/>
  </sortState>
  <mergeCells count="2">
    <mergeCell ref="C1:M1"/>
    <mergeCell ref="N1:U1"/>
  </mergeCells>
  <phoneticPr fontId="9"/>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U16"/>
  <sheetViews>
    <sheetView topLeftCell="C1" zoomScaleNormal="100" workbookViewId="0">
      <selection activeCell="O20" sqref="O20"/>
    </sheetView>
  </sheetViews>
  <sheetFormatPr defaultColWidth="10.77734375" defaultRowHeight="14.4"/>
  <cols>
    <col min="2" max="2" width="87.44140625" bestFit="1" customWidth="1"/>
    <col min="3" max="3" width="10.77734375" bestFit="1" customWidth="1"/>
    <col min="4" max="4" width="13.77734375" customWidth="1"/>
    <col min="6" max="6" width="10.21875" bestFit="1" customWidth="1"/>
    <col min="7" max="7" width="13.77734375" customWidth="1"/>
    <col min="9" max="9" width="8.77734375" bestFit="1" customWidth="1"/>
    <col min="10" max="10" width="10.21875" bestFit="1" customWidth="1"/>
    <col min="11" max="11" width="13.77734375" customWidth="1"/>
    <col min="13" max="13" width="8.77734375" bestFit="1" customWidth="1"/>
    <col min="14" max="14" width="23.21875" bestFit="1" customWidth="1"/>
    <col min="15" max="21" width="10.77734375" style="162"/>
  </cols>
  <sheetData>
    <row r="1" spans="1:21" ht="15" thickBot="1">
      <c r="C1" s="210" t="s">
        <v>165</v>
      </c>
      <c r="D1" s="211"/>
      <c r="E1" s="211"/>
      <c r="F1" s="211"/>
      <c r="G1" s="211"/>
      <c r="H1" s="211"/>
      <c r="I1" s="211"/>
      <c r="J1" s="211"/>
      <c r="K1" s="211"/>
      <c r="L1" s="211"/>
      <c r="M1" s="212"/>
      <c r="N1" s="213" t="s">
        <v>166</v>
      </c>
      <c r="O1" s="214"/>
      <c r="P1" s="214"/>
      <c r="Q1" s="214"/>
      <c r="R1" s="214"/>
      <c r="S1" s="214"/>
      <c r="T1" s="214"/>
      <c r="U1" s="215"/>
    </row>
    <row r="2" spans="1:21" s="142" customFormat="1" ht="87" thickBot="1">
      <c r="A2" s="141" t="s">
        <v>155</v>
      </c>
      <c r="B2" s="155" t="s">
        <v>156</v>
      </c>
      <c r="C2" s="164" t="s">
        <v>169</v>
      </c>
      <c r="D2" s="165" t="s">
        <v>175</v>
      </c>
      <c r="E2" s="166" t="s">
        <v>170</v>
      </c>
      <c r="F2" s="125" t="s">
        <v>171</v>
      </c>
      <c r="G2" s="143" t="s">
        <v>175</v>
      </c>
      <c r="H2" s="126" t="s">
        <v>170</v>
      </c>
      <c r="I2" s="127" t="s">
        <v>172</v>
      </c>
      <c r="J2" s="125" t="s">
        <v>173</v>
      </c>
      <c r="K2" s="143" t="s">
        <v>175</v>
      </c>
      <c r="L2" s="126" t="s">
        <v>170</v>
      </c>
      <c r="M2" s="127" t="s">
        <v>174</v>
      </c>
      <c r="N2" s="131" t="s">
        <v>158</v>
      </c>
      <c r="O2" s="128" t="s">
        <v>162</v>
      </c>
      <c r="P2" s="128" t="s">
        <v>176</v>
      </c>
      <c r="Q2" s="128" t="s">
        <v>161</v>
      </c>
      <c r="R2" s="128" t="s">
        <v>163</v>
      </c>
      <c r="S2" s="128" t="s">
        <v>177</v>
      </c>
      <c r="T2" s="128" t="s">
        <v>178</v>
      </c>
      <c r="U2" s="129" t="s">
        <v>164</v>
      </c>
    </row>
    <row r="3" spans="1:21" ht="15.6">
      <c r="A3" s="140" t="s">
        <v>45</v>
      </c>
      <c r="B3" s="147" t="s">
        <v>112</v>
      </c>
      <c r="C3" s="150" t="s">
        <v>182</v>
      </c>
      <c r="D3" s="156">
        <v>0</v>
      </c>
      <c r="E3" s="151">
        <v>5</v>
      </c>
      <c r="F3" s="133" t="s">
        <v>183</v>
      </c>
      <c r="G3" s="136">
        <v>1</v>
      </c>
      <c r="H3" s="68">
        <v>6</v>
      </c>
      <c r="I3" s="69">
        <v>0</v>
      </c>
      <c r="J3" s="150"/>
      <c r="K3" s="124"/>
      <c r="L3" s="65"/>
      <c r="M3" s="66"/>
      <c r="N3" s="150" t="s">
        <v>167</v>
      </c>
      <c r="O3" s="78">
        <v>2</v>
      </c>
      <c r="P3" s="78">
        <v>2</v>
      </c>
      <c r="Q3" s="78">
        <v>3</v>
      </c>
      <c r="R3" s="78">
        <v>1</v>
      </c>
      <c r="S3" s="78">
        <v>2</v>
      </c>
      <c r="T3" s="78"/>
      <c r="U3" s="167">
        <v>3</v>
      </c>
    </row>
    <row r="4" spans="1:21" ht="15.6">
      <c r="A4" s="118" t="s">
        <v>46</v>
      </c>
      <c r="B4" s="148" t="s">
        <v>47</v>
      </c>
      <c r="C4" s="150" t="s">
        <v>182</v>
      </c>
      <c r="D4" s="156">
        <v>0</v>
      </c>
      <c r="E4" s="134">
        <v>5</v>
      </c>
      <c r="F4" s="113" t="s">
        <v>183</v>
      </c>
      <c r="G4" s="124">
        <v>1</v>
      </c>
      <c r="H4" s="35">
        <v>6</v>
      </c>
      <c r="I4" s="43">
        <v>0</v>
      </c>
      <c r="J4" s="113"/>
      <c r="K4" s="112"/>
      <c r="L4" s="35"/>
      <c r="M4" s="43"/>
      <c r="N4" s="113" t="s">
        <v>167</v>
      </c>
      <c r="O4" s="73">
        <v>2</v>
      </c>
      <c r="P4" s="73">
        <v>2</v>
      </c>
      <c r="Q4" s="73">
        <v>3</v>
      </c>
      <c r="R4" s="73">
        <v>1</v>
      </c>
      <c r="S4" s="73">
        <v>2</v>
      </c>
      <c r="T4" s="73"/>
      <c r="U4" s="168">
        <v>3</v>
      </c>
    </row>
    <row r="5" spans="1:21" ht="15.6">
      <c r="A5" s="118" t="s">
        <v>48</v>
      </c>
      <c r="B5" s="148" t="s">
        <v>49</v>
      </c>
      <c r="C5" s="150" t="s">
        <v>182</v>
      </c>
      <c r="D5" s="156">
        <v>0</v>
      </c>
      <c r="E5" s="134">
        <v>5</v>
      </c>
      <c r="F5" s="113" t="s">
        <v>183</v>
      </c>
      <c r="G5" s="124">
        <v>1</v>
      </c>
      <c r="H5" s="35">
        <v>6</v>
      </c>
      <c r="I5" s="43">
        <v>0</v>
      </c>
      <c r="J5" s="113"/>
      <c r="K5" s="112"/>
      <c r="L5" s="35"/>
      <c r="M5" s="43"/>
      <c r="N5" s="113" t="s">
        <v>167</v>
      </c>
      <c r="O5" s="73">
        <v>2</v>
      </c>
      <c r="P5" s="73">
        <v>2</v>
      </c>
      <c r="Q5" s="73">
        <v>3</v>
      </c>
      <c r="R5" s="73">
        <v>1</v>
      </c>
      <c r="S5" s="73">
        <v>2</v>
      </c>
      <c r="T5" s="73"/>
      <c r="U5" s="168">
        <v>3</v>
      </c>
    </row>
    <row r="6" spans="1:21" ht="15.6">
      <c r="A6" s="118" t="s">
        <v>69</v>
      </c>
      <c r="B6" s="148" t="s">
        <v>70</v>
      </c>
      <c r="C6" s="150" t="s">
        <v>182</v>
      </c>
      <c r="D6" s="156">
        <v>0</v>
      </c>
      <c r="E6" s="134">
        <v>5</v>
      </c>
      <c r="F6" s="113" t="s">
        <v>183</v>
      </c>
      <c r="G6" s="124">
        <v>1</v>
      </c>
      <c r="H6" s="35">
        <v>6</v>
      </c>
      <c r="I6" s="43">
        <v>0</v>
      </c>
      <c r="J6" s="113"/>
      <c r="K6" s="112"/>
      <c r="L6" s="35"/>
      <c r="M6" s="43"/>
      <c r="N6" s="113" t="s">
        <v>167</v>
      </c>
      <c r="O6" s="73">
        <v>2</v>
      </c>
      <c r="P6" s="73">
        <v>2</v>
      </c>
      <c r="Q6" s="73">
        <v>3</v>
      </c>
      <c r="R6" s="73">
        <v>1</v>
      </c>
      <c r="S6" s="73">
        <v>2</v>
      </c>
      <c r="T6" s="73"/>
      <c r="U6" s="168">
        <v>3</v>
      </c>
    </row>
    <row r="7" spans="1:21" ht="15.6">
      <c r="A7" s="118" t="s">
        <v>72</v>
      </c>
      <c r="B7" s="148" t="s">
        <v>73</v>
      </c>
      <c r="C7" s="150" t="s">
        <v>182</v>
      </c>
      <c r="D7" s="156">
        <v>0</v>
      </c>
      <c r="E7" s="134">
        <v>5</v>
      </c>
      <c r="F7" s="113" t="s">
        <v>183</v>
      </c>
      <c r="G7" s="124">
        <v>1</v>
      </c>
      <c r="H7" s="35">
        <v>6</v>
      </c>
      <c r="I7" s="43">
        <v>0</v>
      </c>
      <c r="J7" s="113"/>
      <c r="K7" s="112"/>
      <c r="L7" s="35"/>
      <c r="M7" s="43"/>
      <c r="N7" s="113" t="s">
        <v>167</v>
      </c>
      <c r="O7" s="73">
        <v>2</v>
      </c>
      <c r="P7" s="73">
        <v>2</v>
      </c>
      <c r="Q7" s="73">
        <v>3</v>
      </c>
      <c r="R7" s="73">
        <v>1</v>
      </c>
      <c r="S7" s="73">
        <v>2</v>
      </c>
      <c r="T7" s="73"/>
      <c r="U7" s="168">
        <v>3</v>
      </c>
    </row>
    <row r="8" spans="1:21" ht="15.6">
      <c r="A8" s="121" t="s">
        <v>75</v>
      </c>
      <c r="B8" s="149" t="s">
        <v>76</v>
      </c>
      <c r="C8" s="150" t="s">
        <v>182</v>
      </c>
      <c r="D8" s="156">
        <v>0</v>
      </c>
      <c r="E8" s="134">
        <v>5</v>
      </c>
      <c r="F8" s="113" t="s">
        <v>183</v>
      </c>
      <c r="G8" s="124">
        <v>1</v>
      </c>
      <c r="H8" s="35">
        <v>6</v>
      </c>
      <c r="I8" s="43">
        <v>0</v>
      </c>
      <c r="J8" s="113"/>
      <c r="K8" s="112"/>
      <c r="L8" s="35"/>
      <c r="M8" s="43"/>
      <c r="N8" s="113" t="s">
        <v>167</v>
      </c>
      <c r="O8" s="73">
        <v>2</v>
      </c>
      <c r="P8" s="73">
        <v>2</v>
      </c>
      <c r="Q8" s="73">
        <v>3</v>
      </c>
      <c r="R8" s="73">
        <v>1</v>
      </c>
      <c r="S8" s="73">
        <v>2</v>
      </c>
      <c r="T8" s="73"/>
      <c r="U8" s="168">
        <v>3</v>
      </c>
    </row>
    <row r="9" spans="1:21" ht="15.6">
      <c r="A9" s="121" t="s">
        <v>78</v>
      </c>
      <c r="B9" s="149" t="s">
        <v>113</v>
      </c>
      <c r="C9" s="150" t="s">
        <v>182</v>
      </c>
      <c r="D9" s="156">
        <v>0</v>
      </c>
      <c r="E9" s="134">
        <v>5</v>
      </c>
      <c r="F9" s="150" t="s">
        <v>183</v>
      </c>
      <c r="G9" s="124">
        <v>1</v>
      </c>
      <c r="H9" s="35">
        <v>6</v>
      </c>
      <c r="I9" s="43">
        <v>0</v>
      </c>
      <c r="J9" s="113"/>
      <c r="K9" s="112"/>
      <c r="L9" s="35"/>
      <c r="M9" s="43"/>
      <c r="N9" s="113" t="s">
        <v>167</v>
      </c>
      <c r="O9" s="73">
        <v>2</v>
      </c>
      <c r="P9" s="73">
        <v>2</v>
      </c>
      <c r="Q9" s="73">
        <v>3</v>
      </c>
      <c r="R9" s="73">
        <v>1</v>
      </c>
      <c r="S9" s="73">
        <v>2</v>
      </c>
      <c r="T9" s="73"/>
      <c r="U9" s="168">
        <v>3</v>
      </c>
    </row>
    <row r="10" spans="1:21" ht="15.6">
      <c r="A10" s="120" t="s">
        <v>109</v>
      </c>
      <c r="B10" s="149" t="s">
        <v>114</v>
      </c>
      <c r="C10" s="113" t="s">
        <v>184</v>
      </c>
      <c r="D10" s="112">
        <v>2</v>
      </c>
      <c r="E10" s="134">
        <v>6</v>
      </c>
      <c r="F10" s="150" t="s">
        <v>182</v>
      </c>
      <c r="G10" s="124">
        <v>0</v>
      </c>
      <c r="H10" s="35">
        <v>5</v>
      </c>
      <c r="I10" s="43">
        <v>0</v>
      </c>
      <c r="J10" s="113" t="s">
        <v>185</v>
      </c>
      <c r="K10" s="112">
        <v>1</v>
      </c>
      <c r="L10" s="35">
        <v>6</v>
      </c>
      <c r="M10" s="43">
        <v>1</v>
      </c>
      <c r="N10" s="113" t="s">
        <v>168</v>
      </c>
      <c r="O10" s="73">
        <v>3</v>
      </c>
      <c r="P10" s="73">
        <v>2</v>
      </c>
      <c r="Q10" s="73">
        <v>3</v>
      </c>
      <c r="R10" s="73">
        <v>1</v>
      </c>
      <c r="S10" s="73">
        <v>2</v>
      </c>
      <c r="T10" s="73">
        <v>3</v>
      </c>
      <c r="U10" s="168">
        <v>4</v>
      </c>
    </row>
    <row r="11" spans="1:21" ht="16.2" thickBot="1">
      <c r="A11" s="139" t="s">
        <v>111</v>
      </c>
      <c r="B11" s="154" t="s">
        <v>107</v>
      </c>
      <c r="C11" s="114" t="s">
        <v>184</v>
      </c>
      <c r="D11" s="132">
        <v>2</v>
      </c>
      <c r="E11" s="135">
        <v>6</v>
      </c>
      <c r="F11" s="163" t="s">
        <v>182</v>
      </c>
      <c r="G11" s="157">
        <v>0</v>
      </c>
      <c r="H11" s="46">
        <v>5</v>
      </c>
      <c r="I11" s="47">
        <v>0</v>
      </c>
      <c r="J11" s="114" t="s">
        <v>185</v>
      </c>
      <c r="K11" s="132">
        <v>1</v>
      </c>
      <c r="L11" s="46">
        <v>6</v>
      </c>
      <c r="M11" s="47">
        <v>1</v>
      </c>
      <c r="N11" s="114" t="s">
        <v>168</v>
      </c>
      <c r="O11" s="74">
        <v>3</v>
      </c>
      <c r="P11" s="74">
        <v>2</v>
      </c>
      <c r="Q11" s="74">
        <v>3</v>
      </c>
      <c r="R11" s="74">
        <v>1</v>
      </c>
      <c r="S11" s="74">
        <v>2</v>
      </c>
      <c r="T11" s="74">
        <v>3</v>
      </c>
      <c r="U11" s="171">
        <v>4</v>
      </c>
    </row>
    <row r="12" spans="1:21">
      <c r="C12" s="137"/>
      <c r="D12" s="137"/>
      <c r="E12" s="137"/>
      <c r="F12" s="137"/>
      <c r="G12" s="137"/>
      <c r="H12" s="137"/>
      <c r="I12" s="137"/>
      <c r="J12" s="137"/>
      <c r="K12" s="137"/>
      <c r="L12" s="137"/>
      <c r="M12" s="137"/>
      <c r="N12" s="137"/>
      <c r="O12" s="172"/>
      <c r="P12" s="172"/>
      <c r="Q12" s="172"/>
      <c r="R12" s="172"/>
      <c r="S12" s="172"/>
      <c r="T12" s="172"/>
      <c r="U12" s="172"/>
    </row>
    <row r="13" spans="1:21">
      <c r="C13" s="137"/>
      <c r="D13" s="137"/>
      <c r="E13" s="137"/>
      <c r="F13" s="137"/>
      <c r="G13" s="137"/>
      <c r="H13" s="137"/>
      <c r="I13" s="137"/>
      <c r="J13" s="137"/>
      <c r="K13" s="137"/>
      <c r="L13" s="137"/>
      <c r="M13" s="137"/>
      <c r="N13" s="137"/>
      <c r="O13" s="172"/>
      <c r="P13" s="172"/>
      <c r="Q13" s="172"/>
      <c r="R13" s="172"/>
      <c r="S13" s="172"/>
      <c r="T13" s="172"/>
      <c r="U13" s="172"/>
    </row>
    <row r="14" spans="1:21">
      <c r="C14" s="137"/>
      <c r="D14" s="137"/>
      <c r="E14" s="137"/>
      <c r="F14" s="137"/>
      <c r="G14" s="137"/>
      <c r="H14" s="137"/>
      <c r="I14" s="137"/>
      <c r="J14" s="137"/>
      <c r="K14" s="137"/>
      <c r="L14" s="137"/>
      <c r="M14" s="137"/>
      <c r="N14" s="137"/>
      <c r="O14" s="172"/>
      <c r="P14" s="172"/>
      <c r="Q14" s="172"/>
      <c r="R14" s="172"/>
      <c r="S14" s="172"/>
      <c r="T14" s="172"/>
      <c r="U14" s="172"/>
    </row>
    <row r="15" spans="1:21">
      <c r="C15" s="137"/>
      <c r="D15" s="137"/>
      <c r="E15" s="137"/>
      <c r="F15" s="137"/>
      <c r="G15" s="137"/>
      <c r="H15" s="137"/>
      <c r="I15" s="137"/>
      <c r="J15" s="137"/>
      <c r="K15" s="137"/>
      <c r="L15" s="137"/>
      <c r="M15" s="137"/>
      <c r="N15" s="137"/>
      <c r="O15" s="172"/>
      <c r="P15" s="172"/>
      <c r="Q15" s="172"/>
      <c r="R15" s="158"/>
      <c r="S15" s="158"/>
      <c r="T15" s="172"/>
      <c r="U15" s="172"/>
    </row>
    <row r="16" spans="1:21">
      <c r="C16" s="137"/>
      <c r="D16" s="137"/>
      <c r="E16" s="137"/>
      <c r="F16" s="137"/>
      <c r="G16" s="137"/>
      <c r="H16" s="137"/>
      <c r="I16" s="137"/>
      <c r="J16" s="137"/>
      <c r="K16" s="137"/>
      <c r="L16" s="137"/>
      <c r="M16" s="137"/>
      <c r="N16" s="137"/>
      <c r="O16" s="172"/>
      <c r="P16" s="172"/>
      <c r="Q16" s="172"/>
      <c r="R16" s="158"/>
      <c r="S16" s="158"/>
      <c r="T16" s="172"/>
      <c r="U16" s="172"/>
    </row>
  </sheetData>
  <mergeCells count="2">
    <mergeCell ref="C1:M1"/>
    <mergeCell ref="N1:U1"/>
  </mergeCells>
  <phoneticPr fontId="9"/>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T30"/>
  <sheetViews>
    <sheetView zoomScale="85" zoomScaleNormal="85" workbookViewId="0">
      <selection activeCell="G7" sqref="G7"/>
    </sheetView>
  </sheetViews>
  <sheetFormatPr defaultColWidth="8.77734375" defaultRowHeight="14.4"/>
  <cols>
    <col min="3" max="16" width="5.44140625" customWidth="1"/>
    <col min="17" max="17" width="4.44140625" customWidth="1"/>
    <col min="18" max="18" width="9.21875" bestFit="1" customWidth="1"/>
  </cols>
  <sheetData>
    <row r="1" spans="1:20">
      <c r="A1" s="35"/>
      <c r="B1" s="35"/>
      <c r="C1" s="216" t="s">
        <v>104</v>
      </c>
      <c r="D1" s="216"/>
      <c r="E1" s="216"/>
      <c r="F1" s="216"/>
      <c r="G1" s="216"/>
      <c r="H1" s="216"/>
      <c r="I1" s="216"/>
      <c r="J1" s="216"/>
      <c r="K1" s="216"/>
      <c r="L1" s="216"/>
      <c r="M1" s="216"/>
      <c r="N1" s="216"/>
      <c r="O1" s="216"/>
      <c r="P1" s="216"/>
    </row>
    <row r="2" spans="1:20">
      <c r="A2" s="35"/>
      <c r="B2" s="38" t="s">
        <v>97</v>
      </c>
      <c r="C2" s="38">
        <v>4</v>
      </c>
      <c r="D2" s="38">
        <v>5</v>
      </c>
      <c r="E2" s="38">
        <v>6</v>
      </c>
      <c r="F2" s="38">
        <v>8</v>
      </c>
      <c r="G2" s="38">
        <v>10</v>
      </c>
      <c r="H2" s="38">
        <v>12</v>
      </c>
      <c r="I2" s="38">
        <v>14</v>
      </c>
      <c r="J2" s="38">
        <v>16</v>
      </c>
      <c r="K2" s="38">
        <v>18</v>
      </c>
      <c r="L2" s="38">
        <v>20</v>
      </c>
      <c r="M2" s="38">
        <v>22</v>
      </c>
      <c r="N2" s="38">
        <v>24</v>
      </c>
      <c r="O2" s="38">
        <v>26</v>
      </c>
      <c r="P2" s="38">
        <v>28</v>
      </c>
      <c r="R2" s="80"/>
    </row>
    <row r="3" spans="1:20" ht="15.6">
      <c r="A3" s="34" t="s">
        <v>101</v>
      </c>
      <c r="B3" s="38">
        <v>4</v>
      </c>
      <c r="C3" s="82">
        <v>0</v>
      </c>
      <c r="D3" s="82">
        <v>0.1</v>
      </c>
      <c r="E3" s="82">
        <v>0.25</v>
      </c>
      <c r="F3" s="82">
        <v>0.64</v>
      </c>
      <c r="G3" s="82">
        <v>1.63</v>
      </c>
      <c r="H3" s="82">
        <v>3.92</v>
      </c>
      <c r="I3" s="83"/>
      <c r="J3" s="83"/>
      <c r="K3" s="83"/>
      <c r="L3" s="83"/>
      <c r="M3" s="83"/>
      <c r="N3" s="83"/>
      <c r="O3" s="83"/>
      <c r="P3" s="83"/>
    </row>
    <row r="4" spans="1:20" ht="15.6">
      <c r="A4" s="34" t="s">
        <v>101</v>
      </c>
      <c r="B4" s="38">
        <v>5</v>
      </c>
      <c r="C4" s="83"/>
      <c r="D4" s="82">
        <v>0</v>
      </c>
      <c r="E4" s="82">
        <v>7.0000000000000007E-2</v>
      </c>
      <c r="F4" s="82">
        <v>0.33</v>
      </c>
      <c r="G4" s="82">
        <v>0.64</v>
      </c>
      <c r="H4" s="82">
        <v>1.33</v>
      </c>
      <c r="I4" s="82">
        <v>2.9</v>
      </c>
      <c r="J4" s="83"/>
      <c r="K4" s="83"/>
      <c r="L4" s="83"/>
      <c r="M4" s="83"/>
      <c r="N4" s="83"/>
      <c r="O4" s="83"/>
      <c r="P4" s="83"/>
    </row>
    <row r="5" spans="1:20" ht="15.6">
      <c r="A5" s="34" t="s">
        <v>100</v>
      </c>
      <c r="B5" s="38">
        <v>6</v>
      </c>
      <c r="C5" s="83"/>
      <c r="D5" s="83"/>
      <c r="E5" s="82">
        <v>0</v>
      </c>
      <c r="F5" s="82">
        <v>0.14000000000000001</v>
      </c>
      <c r="G5" s="82">
        <v>0.37</v>
      </c>
      <c r="H5" s="82">
        <v>0.65</v>
      </c>
      <c r="I5" s="82">
        <v>1.19</v>
      </c>
      <c r="J5" s="82">
        <v>2.2799999999999998</v>
      </c>
      <c r="K5" s="83"/>
      <c r="L5" s="83"/>
      <c r="M5" s="83"/>
      <c r="N5" s="83"/>
      <c r="O5" s="83"/>
      <c r="P5" s="83"/>
    </row>
    <row r="6" spans="1:20" ht="15.6">
      <c r="A6" s="34" t="s">
        <v>100</v>
      </c>
      <c r="B6" s="38">
        <v>8</v>
      </c>
      <c r="C6" s="83"/>
      <c r="D6" s="83"/>
      <c r="E6" s="83"/>
      <c r="F6" s="82">
        <v>0</v>
      </c>
      <c r="G6" s="82">
        <v>0.1</v>
      </c>
      <c r="H6" s="82">
        <v>0.28000000000000003</v>
      </c>
      <c r="I6" s="82">
        <v>0.43</v>
      </c>
      <c r="J6" s="82">
        <v>0.64</v>
      </c>
      <c r="K6" s="82">
        <v>1.06</v>
      </c>
      <c r="L6" s="82">
        <v>1.63</v>
      </c>
      <c r="M6" s="83"/>
      <c r="N6" s="83"/>
      <c r="O6" s="83"/>
      <c r="P6" s="83"/>
      <c r="R6" s="138"/>
      <c r="S6" s="138"/>
      <c r="T6" s="138"/>
    </row>
    <row r="7" spans="1:20" ht="15.6">
      <c r="A7" s="34" t="s">
        <v>100</v>
      </c>
      <c r="B7" s="38">
        <v>10</v>
      </c>
      <c r="C7" s="83"/>
      <c r="D7" s="83"/>
      <c r="E7" s="83"/>
      <c r="F7" s="83"/>
      <c r="G7" s="82">
        <v>0</v>
      </c>
      <c r="H7" s="82">
        <v>7.0000000000000007E-2</v>
      </c>
      <c r="I7" s="82">
        <v>0.19</v>
      </c>
      <c r="J7" s="82">
        <v>0.33</v>
      </c>
      <c r="K7" s="82">
        <v>0.46</v>
      </c>
      <c r="L7" s="82">
        <v>0.66</v>
      </c>
      <c r="M7" s="82">
        <v>0.94</v>
      </c>
      <c r="N7" s="82">
        <v>1.38</v>
      </c>
      <c r="O7" s="83"/>
      <c r="P7" s="83"/>
      <c r="R7" s="160"/>
      <c r="S7" s="161"/>
      <c r="T7" s="158"/>
    </row>
    <row r="8" spans="1:20" ht="15.6">
      <c r="A8" s="34" t="s">
        <v>100</v>
      </c>
      <c r="B8" s="38">
        <v>12</v>
      </c>
      <c r="C8" s="83"/>
      <c r="D8" s="83"/>
      <c r="E8" s="83"/>
      <c r="F8" s="83"/>
      <c r="G8" s="83"/>
      <c r="H8" s="82">
        <v>0</v>
      </c>
      <c r="I8" s="82">
        <v>0.05</v>
      </c>
      <c r="J8" s="82">
        <v>0.14000000000000001</v>
      </c>
      <c r="K8" s="82">
        <v>0.25</v>
      </c>
      <c r="L8" s="82">
        <v>0.37</v>
      </c>
      <c r="M8" s="82">
        <v>0.5</v>
      </c>
      <c r="N8" s="82">
        <v>0.65</v>
      </c>
      <c r="O8" s="82">
        <v>0.89</v>
      </c>
      <c r="P8" s="83"/>
      <c r="R8" s="160"/>
      <c r="S8" s="161"/>
      <c r="T8" s="158"/>
    </row>
    <row r="9" spans="1:20" ht="15.6">
      <c r="A9" s="34" t="s">
        <v>100</v>
      </c>
      <c r="B9" s="38">
        <v>14</v>
      </c>
      <c r="C9" s="83"/>
      <c r="D9" s="83"/>
      <c r="E9" s="83"/>
      <c r="F9" s="83"/>
      <c r="G9" s="83"/>
      <c r="H9" s="83"/>
      <c r="I9" s="82">
        <v>0</v>
      </c>
      <c r="J9" s="82">
        <v>0.04</v>
      </c>
      <c r="K9" s="82">
        <v>0.12</v>
      </c>
      <c r="L9" s="82">
        <v>0.21</v>
      </c>
      <c r="M9" s="82">
        <v>0.3</v>
      </c>
      <c r="N9" s="82">
        <v>0.41</v>
      </c>
      <c r="O9" s="82">
        <v>0.52</v>
      </c>
      <c r="P9" s="82">
        <v>0.64</v>
      </c>
      <c r="R9" s="160"/>
      <c r="S9" s="161"/>
      <c r="T9" s="158"/>
    </row>
    <row r="10" spans="1:20" ht="15.6">
      <c r="A10" s="34" t="s">
        <v>100</v>
      </c>
      <c r="B10" s="38">
        <v>16</v>
      </c>
      <c r="C10" s="83"/>
      <c r="D10" s="83"/>
      <c r="E10" s="83"/>
      <c r="F10" s="83"/>
      <c r="G10" s="83"/>
      <c r="H10" s="83"/>
      <c r="I10" s="83"/>
      <c r="J10" s="82">
        <v>0</v>
      </c>
      <c r="K10" s="82">
        <v>0.04</v>
      </c>
      <c r="L10" s="82">
        <v>0.1</v>
      </c>
      <c r="M10" s="82">
        <v>0.17</v>
      </c>
      <c r="N10" s="82">
        <v>0.25</v>
      </c>
      <c r="O10" s="82">
        <v>0.35</v>
      </c>
      <c r="P10" s="82">
        <v>0.43</v>
      </c>
      <c r="R10" s="160"/>
      <c r="S10" s="161"/>
      <c r="T10" s="158"/>
    </row>
    <row r="11" spans="1:20" ht="15.6">
      <c r="A11" s="34" t="s">
        <v>100</v>
      </c>
      <c r="B11" s="38">
        <v>18</v>
      </c>
      <c r="C11" s="83"/>
      <c r="D11" s="83"/>
      <c r="E11" s="83"/>
      <c r="F11" s="83"/>
      <c r="G11" s="83"/>
      <c r="H11" s="83"/>
      <c r="I11" s="83"/>
      <c r="J11" s="83"/>
      <c r="K11" s="82">
        <v>0</v>
      </c>
      <c r="L11" s="82">
        <v>0.03</v>
      </c>
      <c r="M11" s="82">
        <v>0.08</v>
      </c>
      <c r="N11" s="82">
        <v>0.14000000000000001</v>
      </c>
      <c r="O11" s="82">
        <v>0.22</v>
      </c>
      <c r="P11" s="82">
        <v>0.3</v>
      </c>
      <c r="R11" s="160"/>
      <c r="S11" s="161"/>
      <c r="T11" s="158"/>
    </row>
    <row r="12" spans="1:20" ht="15.6">
      <c r="A12" s="34" t="s">
        <v>100</v>
      </c>
      <c r="B12" s="38">
        <v>20</v>
      </c>
      <c r="C12" s="83"/>
      <c r="D12" s="83"/>
      <c r="E12" s="83"/>
      <c r="F12" s="83"/>
      <c r="G12" s="83"/>
      <c r="H12" s="83"/>
      <c r="I12" s="83"/>
      <c r="J12" s="83"/>
      <c r="K12" s="83"/>
      <c r="L12" s="82">
        <v>0</v>
      </c>
      <c r="M12" s="82">
        <v>0.03</v>
      </c>
      <c r="N12" s="82">
        <v>7.0000000000000007E-2</v>
      </c>
      <c r="O12" s="82">
        <v>0.12</v>
      </c>
      <c r="P12" s="82">
        <v>0.19</v>
      </c>
      <c r="R12" s="160"/>
      <c r="S12" s="161"/>
      <c r="T12" s="158"/>
    </row>
    <row r="13" spans="1:20" ht="15.6">
      <c r="A13" s="34" t="s">
        <v>100</v>
      </c>
      <c r="B13" s="38">
        <v>22</v>
      </c>
      <c r="C13" s="83"/>
      <c r="D13" s="83"/>
      <c r="E13" s="83"/>
      <c r="F13" s="83"/>
      <c r="G13" s="83"/>
      <c r="H13" s="83"/>
      <c r="I13" s="83"/>
      <c r="J13" s="83"/>
      <c r="K13" s="83"/>
      <c r="L13" s="83"/>
      <c r="M13" s="82">
        <v>0</v>
      </c>
      <c r="N13" s="82">
        <v>0.03</v>
      </c>
      <c r="O13" s="82">
        <v>0.06</v>
      </c>
      <c r="P13" s="82">
        <v>0.11</v>
      </c>
      <c r="R13" s="160"/>
      <c r="S13" s="161"/>
      <c r="T13" s="158"/>
    </row>
    <row r="14" spans="1:20" ht="15.6">
      <c r="A14" s="34" t="s">
        <v>100</v>
      </c>
      <c r="B14" s="38">
        <v>24</v>
      </c>
      <c r="C14" s="83"/>
      <c r="D14" s="83"/>
      <c r="E14" s="83"/>
      <c r="F14" s="83"/>
      <c r="G14" s="83"/>
      <c r="H14" s="83"/>
      <c r="I14" s="83"/>
      <c r="J14" s="83"/>
      <c r="K14" s="83"/>
      <c r="L14" s="83"/>
      <c r="M14" s="83"/>
      <c r="N14" s="82">
        <v>0</v>
      </c>
      <c r="O14" s="82">
        <v>0.02</v>
      </c>
      <c r="P14" s="82">
        <v>0.05</v>
      </c>
      <c r="R14" s="160"/>
      <c r="S14" s="161"/>
      <c r="T14" s="158"/>
    </row>
    <row r="15" spans="1:20" ht="15.6">
      <c r="A15" s="34" t="s">
        <v>100</v>
      </c>
      <c r="B15" s="38">
        <v>26</v>
      </c>
      <c r="C15" s="83"/>
      <c r="D15" s="83"/>
      <c r="E15" s="83"/>
      <c r="F15" s="83"/>
      <c r="G15" s="83"/>
      <c r="H15" s="83"/>
      <c r="I15" s="83"/>
      <c r="J15" s="83"/>
      <c r="K15" s="83"/>
      <c r="L15" s="83"/>
      <c r="M15" s="83"/>
      <c r="N15" s="83"/>
      <c r="O15" s="82">
        <v>0</v>
      </c>
      <c r="P15" s="82">
        <v>0.02</v>
      </c>
      <c r="R15" s="160"/>
      <c r="S15" s="161"/>
      <c r="T15" s="158"/>
    </row>
    <row r="16" spans="1:20" ht="15.6">
      <c r="A16" s="34" t="s">
        <v>100</v>
      </c>
      <c r="B16" s="38">
        <v>28</v>
      </c>
      <c r="C16" s="83"/>
      <c r="D16" s="83"/>
      <c r="E16" s="83"/>
      <c r="F16" s="83"/>
      <c r="G16" s="83"/>
      <c r="H16" s="83"/>
      <c r="I16" s="83"/>
      <c r="J16" s="83"/>
      <c r="K16" s="83"/>
      <c r="L16" s="83"/>
      <c r="M16" s="83"/>
      <c r="N16" s="83"/>
      <c r="O16" s="83"/>
      <c r="P16" s="82">
        <v>0</v>
      </c>
      <c r="R16" s="160"/>
      <c r="S16" s="161"/>
      <c r="T16" s="158"/>
    </row>
    <row r="17" spans="1:20" ht="15.6">
      <c r="A17" s="33" t="s">
        <v>103</v>
      </c>
      <c r="B17" s="38">
        <v>4</v>
      </c>
      <c r="C17" s="84">
        <v>0</v>
      </c>
      <c r="D17" s="84">
        <v>0.122</v>
      </c>
      <c r="E17" s="84">
        <v>0.30499999999999999</v>
      </c>
      <c r="F17" s="84">
        <v>0.78080000000000005</v>
      </c>
      <c r="G17" s="84">
        <v>2.3634999999999997</v>
      </c>
      <c r="H17" s="84">
        <v>5.6840000000000002</v>
      </c>
      <c r="I17" s="85"/>
      <c r="J17" s="85"/>
      <c r="K17" s="85"/>
      <c r="L17" s="85"/>
      <c r="M17" s="85"/>
      <c r="N17" s="85"/>
      <c r="O17" s="85"/>
      <c r="P17" s="85"/>
      <c r="R17" s="160"/>
      <c r="S17" s="161"/>
      <c r="T17" s="158"/>
    </row>
    <row r="18" spans="1:20" ht="15.6">
      <c r="A18" s="33" t="s">
        <v>103</v>
      </c>
      <c r="B18" s="38">
        <v>5</v>
      </c>
      <c r="C18" s="85"/>
      <c r="D18" s="84">
        <v>0</v>
      </c>
      <c r="E18" s="84">
        <v>8.5400000000000004E-2</v>
      </c>
      <c r="F18" s="84">
        <v>0.40260000000000001</v>
      </c>
      <c r="G18" s="84">
        <v>0.78080000000000005</v>
      </c>
      <c r="H18" s="84">
        <v>1.9285000000000001</v>
      </c>
      <c r="I18" s="84">
        <v>4.2050000000000001</v>
      </c>
      <c r="J18" s="85"/>
      <c r="K18" s="85"/>
      <c r="L18" s="85"/>
      <c r="M18" s="85"/>
      <c r="N18" s="85"/>
      <c r="O18" s="85"/>
      <c r="P18" s="85"/>
      <c r="R18" s="160"/>
      <c r="S18" s="161"/>
      <c r="T18" s="158"/>
    </row>
    <row r="19" spans="1:20" ht="15.6">
      <c r="A19" s="33" t="s">
        <v>102</v>
      </c>
      <c r="B19" s="38">
        <v>6</v>
      </c>
      <c r="C19" s="85"/>
      <c r="D19" s="85"/>
      <c r="E19" s="84">
        <v>0</v>
      </c>
      <c r="F19" s="84">
        <v>0.17080000000000001</v>
      </c>
      <c r="G19" s="84">
        <v>0.45139999999999997</v>
      </c>
      <c r="H19" s="159">
        <v>0.79300000000000004</v>
      </c>
      <c r="I19" s="84">
        <v>1.7254999999999998</v>
      </c>
      <c r="J19" s="84">
        <v>3.3059999999999996</v>
      </c>
      <c r="K19" s="85"/>
      <c r="L19" s="85"/>
      <c r="M19" s="85"/>
      <c r="N19" s="85"/>
      <c r="O19" s="85"/>
      <c r="P19" s="85"/>
      <c r="R19" s="160"/>
      <c r="S19" s="160"/>
    </row>
    <row r="20" spans="1:20" ht="15.6">
      <c r="A20" s="33" t="s">
        <v>102</v>
      </c>
      <c r="B20" s="38">
        <v>8</v>
      </c>
      <c r="C20" s="85"/>
      <c r="D20" s="85"/>
      <c r="E20" s="85"/>
      <c r="F20" s="84">
        <v>0</v>
      </c>
      <c r="G20" s="84">
        <v>0.122</v>
      </c>
      <c r="H20" s="84">
        <v>0.34160000000000001</v>
      </c>
      <c r="I20" s="84">
        <v>0.52459999999999996</v>
      </c>
      <c r="J20" s="84">
        <v>0.92799999999999994</v>
      </c>
      <c r="K20" s="84">
        <v>1.5369999999999999</v>
      </c>
      <c r="L20" s="84">
        <v>2.3634999999999997</v>
      </c>
      <c r="M20" s="85"/>
      <c r="N20" s="85"/>
      <c r="O20" s="85"/>
      <c r="P20" s="85"/>
      <c r="Q20" s="81"/>
      <c r="R20" s="160"/>
      <c r="S20" s="160"/>
    </row>
    <row r="21" spans="1:20" ht="15.6">
      <c r="A21" s="33" t="s">
        <v>102</v>
      </c>
      <c r="B21" s="38">
        <v>10</v>
      </c>
      <c r="C21" s="85"/>
      <c r="D21" s="85"/>
      <c r="E21" s="85"/>
      <c r="F21" s="85"/>
      <c r="G21" s="84">
        <v>0</v>
      </c>
      <c r="H21" s="84">
        <v>8.5400000000000004E-2</v>
      </c>
      <c r="I21" s="84">
        <v>0.23180000000000001</v>
      </c>
      <c r="J21" s="84">
        <v>0.40260000000000001</v>
      </c>
      <c r="K21" s="84">
        <v>0.66700000000000004</v>
      </c>
      <c r="L21" s="84">
        <v>0.95699999999999996</v>
      </c>
      <c r="M21" s="84">
        <v>1.363</v>
      </c>
      <c r="N21" s="84">
        <v>2.0009999999999999</v>
      </c>
      <c r="O21" s="85"/>
      <c r="P21" s="85"/>
    </row>
    <row r="22" spans="1:20" ht="15.6">
      <c r="A22" s="33" t="s">
        <v>102</v>
      </c>
      <c r="B22" s="38">
        <v>12</v>
      </c>
      <c r="C22" s="85"/>
      <c r="D22" s="85"/>
      <c r="E22" s="85"/>
      <c r="F22" s="85"/>
      <c r="G22" s="85"/>
      <c r="H22" s="84">
        <v>0</v>
      </c>
      <c r="I22" s="84">
        <v>6.0999999999999999E-2</v>
      </c>
      <c r="J22" s="84">
        <v>0.17080000000000001</v>
      </c>
      <c r="K22" s="84">
        <v>0.30499999999999999</v>
      </c>
      <c r="L22" s="84">
        <v>0.45139999999999997</v>
      </c>
      <c r="M22" s="84">
        <v>0.72499999999999998</v>
      </c>
      <c r="N22" s="84">
        <v>0.9425</v>
      </c>
      <c r="O22" s="84">
        <v>1.2905</v>
      </c>
      <c r="P22" s="85"/>
    </row>
    <row r="23" spans="1:20" ht="15.6">
      <c r="A23" s="33" t="s">
        <v>102</v>
      </c>
      <c r="B23" s="38">
        <v>14</v>
      </c>
      <c r="C23" s="85"/>
      <c r="D23" s="85"/>
      <c r="E23" s="85"/>
      <c r="F23" s="85"/>
      <c r="G23" s="85"/>
      <c r="H23" s="85"/>
      <c r="I23" s="84">
        <v>0</v>
      </c>
      <c r="J23" s="84">
        <v>4.8800000000000003E-2</v>
      </c>
      <c r="K23" s="84">
        <v>0.1464</v>
      </c>
      <c r="L23" s="84">
        <v>0.25619999999999998</v>
      </c>
      <c r="M23" s="84">
        <v>0.36599999999999999</v>
      </c>
      <c r="N23" s="84">
        <v>0.50019999999999998</v>
      </c>
      <c r="O23" s="84">
        <v>0.754</v>
      </c>
      <c r="P23" s="84">
        <v>0.92799999999999994</v>
      </c>
    </row>
    <row r="24" spans="1:20" ht="15.6">
      <c r="A24" s="33" t="s">
        <v>102</v>
      </c>
      <c r="B24" s="38">
        <v>16</v>
      </c>
      <c r="C24" s="85"/>
      <c r="D24" s="85"/>
      <c r="E24" s="85"/>
      <c r="F24" s="85"/>
      <c r="G24" s="85"/>
      <c r="H24" s="85"/>
      <c r="I24" s="85"/>
      <c r="J24" s="84">
        <v>0</v>
      </c>
      <c r="K24" s="84">
        <v>4.8800000000000003E-2</v>
      </c>
      <c r="L24" s="84">
        <v>0.122</v>
      </c>
      <c r="M24" s="84">
        <v>0.2074</v>
      </c>
      <c r="N24" s="84">
        <v>0.25</v>
      </c>
      <c r="O24" s="84">
        <v>0.42699999999999999</v>
      </c>
      <c r="P24" s="84">
        <v>0.62349999999999994</v>
      </c>
    </row>
    <row r="25" spans="1:20" ht="15.6">
      <c r="A25" s="33" t="s">
        <v>102</v>
      </c>
      <c r="B25" s="38">
        <v>18</v>
      </c>
      <c r="C25" s="85"/>
      <c r="D25" s="85"/>
      <c r="E25" s="85"/>
      <c r="F25" s="85"/>
      <c r="G25" s="85"/>
      <c r="H25" s="85"/>
      <c r="I25" s="85"/>
      <c r="J25" s="85"/>
      <c r="K25" s="84">
        <v>0</v>
      </c>
      <c r="L25" s="84">
        <v>3.6600000000000001E-2</v>
      </c>
      <c r="M25" s="84">
        <v>9.7600000000000006E-2</v>
      </c>
      <c r="N25" s="84">
        <v>0.17080000000000001</v>
      </c>
      <c r="O25" s="84">
        <v>0.26839999999999997</v>
      </c>
      <c r="P25" s="84">
        <v>0.36599999999999999</v>
      </c>
    </row>
    <row r="26" spans="1:20" ht="15.6">
      <c r="A26" s="33" t="s">
        <v>102</v>
      </c>
      <c r="B26" s="38">
        <v>20</v>
      </c>
      <c r="C26" s="85"/>
      <c r="D26" s="85"/>
      <c r="E26" s="85"/>
      <c r="F26" s="85"/>
      <c r="G26" s="85"/>
      <c r="H26" s="85"/>
      <c r="I26" s="85"/>
      <c r="J26" s="85"/>
      <c r="K26" s="85"/>
      <c r="L26" s="84">
        <v>0</v>
      </c>
      <c r="M26" s="84">
        <v>3.6600000000000001E-2</v>
      </c>
      <c r="N26" s="84">
        <v>8.5400000000000004E-2</v>
      </c>
      <c r="O26" s="84">
        <v>0.1464</v>
      </c>
      <c r="P26" s="84">
        <v>0.23180000000000001</v>
      </c>
    </row>
    <row r="27" spans="1:20" ht="15.6">
      <c r="A27" s="33" t="s">
        <v>102</v>
      </c>
      <c r="B27" s="38">
        <v>22</v>
      </c>
      <c r="C27" s="85"/>
      <c r="D27" s="85"/>
      <c r="E27" s="85"/>
      <c r="F27" s="85"/>
      <c r="G27" s="85"/>
      <c r="H27" s="85"/>
      <c r="I27" s="85"/>
      <c r="J27" s="85"/>
      <c r="K27" s="85"/>
      <c r="L27" s="85"/>
      <c r="M27" s="84">
        <v>0</v>
      </c>
      <c r="N27" s="84">
        <v>3.6600000000000001E-2</v>
      </c>
      <c r="O27" s="84">
        <v>7.3200000000000001E-2</v>
      </c>
      <c r="P27" s="84">
        <v>0.13419999999999999</v>
      </c>
    </row>
    <row r="28" spans="1:20" ht="15.6">
      <c r="A28" s="33" t="s">
        <v>102</v>
      </c>
      <c r="B28" s="38">
        <v>24</v>
      </c>
      <c r="C28" s="85"/>
      <c r="D28" s="85"/>
      <c r="E28" s="85"/>
      <c r="F28" s="85"/>
      <c r="G28" s="85"/>
      <c r="H28" s="85"/>
      <c r="I28" s="85"/>
      <c r="J28" s="85"/>
      <c r="K28" s="85"/>
      <c r="L28" s="85"/>
      <c r="M28" s="85"/>
      <c r="N28" s="84">
        <v>0</v>
      </c>
      <c r="O28" s="84">
        <v>2.4400000000000002E-2</v>
      </c>
      <c r="P28" s="84">
        <v>6.0999999999999999E-2</v>
      </c>
    </row>
    <row r="29" spans="1:20" ht="15.6">
      <c r="A29" s="33" t="s">
        <v>102</v>
      </c>
      <c r="B29" s="38">
        <v>26</v>
      </c>
      <c r="C29" s="85"/>
      <c r="D29" s="85"/>
      <c r="E29" s="85"/>
      <c r="F29" s="85"/>
      <c r="G29" s="85"/>
      <c r="H29" s="85"/>
      <c r="I29" s="85"/>
      <c r="J29" s="85"/>
      <c r="K29" s="85"/>
      <c r="L29" s="85"/>
      <c r="M29" s="85"/>
      <c r="N29" s="85"/>
      <c r="O29" s="84">
        <v>0</v>
      </c>
      <c r="P29" s="84">
        <v>2.4400000000000002E-2</v>
      </c>
    </row>
    <row r="30" spans="1:20" ht="15.6">
      <c r="A30" s="33" t="s">
        <v>102</v>
      </c>
      <c r="B30" s="38">
        <v>28</v>
      </c>
      <c r="C30" s="85"/>
      <c r="D30" s="85"/>
      <c r="E30" s="85"/>
      <c r="F30" s="85"/>
      <c r="G30" s="85"/>
      <c r="H30" s="85"/>
      <c r="I30" s="85"/>
      <c r="J30" s="85"/>
      <c r="K30" s="85"/>
      <c r="L30" s="85"/>
      <c r="M30" s="85"/>
      <c r="N30" s="85"/>
      <c r="O30" s="85"/>
      <c r="P30" s="84">
        <v>0</v>
      </c>
    </row>
  </sheetData>
  <mergeCells count="1">
    <mergeCell ref="C1:P1"/>
  </mergeCells>
  <phoneticPr fontId="9"/>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G354"/>
  <sheetViews>
    <sheetView zoomScale="70" zoomScaleNormal="70" workbookViewId="0">
      <selection activeCell="J2" sqref="J2"/>
    </sheetView>
  </sheetViews>
  <sheetFormatPr defaultColWidth="8.77734375" defaultRowHeight="14.4"/>
  <cols>
    <col min="3" max="19" width="4.44140625" customWidth="1"/>
    <col min="23" max="33" width="4.44140625" customWidth="1"/>
  </cols>
  <sheetData>
    <row r="1" spans="1:33">
      <c r="A1" s="35"/>
      <c r="B1" s="35"/>
      <c r="C1" s="35"/>
      <c r="D1" s="216" t="s">
        <v>105</v>
      </c>
      <c r="E1" s="216"/>
      <c r="F1" s="216"/>
      <c r="G1" s="216"/>
      <c r="H1" s="216"/>
      <c r="I1" s="216"/>
      <c r="J1" s="216"/>
      <c r="K1" s="216"/>
      <c r="L1" s="216"/>
      <c r="M1" s="216"/>
      <c r="N1" s="216"/>
    </row>
    <row r="2" spans="1:33">
      <c r="A2" s="87"/>
      <c r="B2" s="86" t="s">
        <v>95</v>
      </c>
      <c r="C2" s="86" t="s">
        <v>106</v>
      </c>
      <c r="D2" s="35">
        <v>4</v>
      </c>
      <c r="E2" s="35">
        <v>6</v>
      </c>
      <c r="F2" s="35">
        <v>8</v>
      </c>
      <c r="G2" s="35">
        <v>10</v>
      </c>
      <c r="H2" s="35">
        <v>12</v>
      </c>
      <c r="I2" s="35">
        <v>14</v>
      </c>
      <c r="J2" s="35">
        <v>16</v>
      </c>
      <c r="K2" s="35">
        <v>18</v>
      </c>
      <c r="L2" s="35">
        <v>20</v>
      </c>
      <c r="M2" s="35">
        <v>22</v>
      </c>
      <c r="N2" s="35">
        <v>24</v>
      </c>
      <c r="U2" s="81"/>
      <c r="V2" s="81"/>
      <c r="W2" s="81"/>
    </row>
    <row r="3" spans="1:33" ht="15.6">
      <c r="A3" s="33" t="s">
        <v>109</v>
      </c>
      <c r="B3" s="73">
        <v>6</v>
      </c>
      <c r="C3" s="73">
        <v>6</v>
      </c>
      <c r="D3" s="88">
        <v>0.06</v>
      </c>
      <c r="E3" s="35"/>
      <c r="F3" s="35"/>
      <c r="G3" s="35"/>
      <c r="H3" s="35"/>
      <c r="I3" s="35"/>
      <c r="J3" s="35"/>
      <c r="K3" s="35"/>
      <c r="L3" s="35"/>
      <c r="M3" s="35"/>
      <c r="N3" s="35"/>
      <c r="W3" s="217"/>
      <c r="X3" s="217"/>
      <c r="Y3" s="217"/>
      <c r="Z3" s="217"/>
      <c r="AA3" s="217"/>
      <c r="AB3" s="217"/>
      <c r="AC3" s="217"/>
      <c r="AD3" s="217"/>
      <c r="AE3" s="217"/>
      <c r="AF3" s="217"/>
      <c r="AG3" s="217"/>
    </row>
    <row r="4" spans="1:33" ht="15.6">
      <c r="A4" s="33" t="s">
        <v>109</v>
      </c>
      <c r="B4" s="73">
        <v>6</v>
      </c>
      <c r="C4" s="73">
        <v>8</v>
      </c>
      <c r="D4" s="88">
        <v>0.16</v>
      </c>
      <c r="E4" s="88">
        <v>0.04</v>
      </c>
      <c r="F4" s="35"/>
      <c r="G4" s="35"/>
      <c r="H4" s="35"/>
      <c r="I4" s="35"/>
      <c r="J4" s="35"/>
      <c r="K4" s="35"/>
      <c r="L4" s="35"/>
      <c r="M4" s="35"/>
      <c r="N4" s="35"/>
      <c r="U4" s="80"/>
      <c r="V4" s="80"/>
    </row>
    <row r="5" spans="1:33" ht="15.6">
      <c r="A5" s="33" t="s">
        <v>108</v>
      </c>
      <c r="B5" s="73">
        <v>6</v>
      </c>
      <c r="C5" s="73">
        <v>10</v>
      </c>
      <c r="D5" s="88">
        <v>0.25</v>
      </c>
      <c r="E5" s="88">
        <v>0.09</v>
      </c>
      <c r="F5" s="88">
        <v>0.03</v>
      </c>
      <c r="G5" s="35"/>
      <c r="H5" s="35"/>
      <c r="I5" s="35"/>
      <c r="J5" s="35"/>
      <c r="K5" s="35"/>
      <c r="L5" s="35"/>
      <c r="M5" s="35"/>
      <c r="N5" s="35"/>
    </row>
    <row r="6" spans="1:33" ht="15.6">
      <c r="A6" s="33" t="s">
        <v>108</v>
      </c>
      <c r="B6" s="73">
        <v>6</v>
      </c>
      <c r="C6" s="73">
        <v>12</v>
      </c>
      <c r="D6" s="88">
        <v>0.36</v>
      </c>
      <c r="E6" s="88">
        <v>0.16</v>
      </c>
      <c r="F6" s="88">
        <v>0.06</v>
      </c>
      <c r="G6" s="88">
        <v>0.02</v>
      </c>
      <c r="H6" s="35"/>
      <c r="I6" s="35"/>
      <c r="J6" s="35"/>
      <c r="K6" s="35"/>
      <c r="L6" s="35"/>
      <c r="M6" s="35"/>
      <c r="N6" s="35"/>
    </row>
    <row r="7" spans="1:33" ht="15.6">
      <c r="A7" s="33" t="s">
        <v>108</v>
      </c>
      <c r="B7" s="73">
        <v>6</v>
      </c>
      <c r="C7" s="73">
        <v>14</v>
      </c>
      <c r="D7" s="88">
        <v>0.49</v>
      </c>
      <c r="E7" s="88">
        <v>0.22</v>
      </c>
      <c r="F7" s="88">
        <v>0.11</v>
      </c>
      <c r="G7" s="88">
        <v>0.05</v>
      </c>
      <c r="H7" s="88">
        <v>0.02</v>
      </c>
      <c r="I7" s="35"/>
      <c r="J7" s="35"/>
      <c r="K7" s="35"/>
      <c r="L7" s="35"/>
      <c r="M7" s="35"/>
      <c r="N7" s="35"/>
    </row>
    <row r="8" spans="1:33" ht="15.6">
      <c r="A8" s="33" t="s">
        <v>108</v>
      </c>
      <c r="B8" s="73">
        <v>6</v>
      </c>
      <c r="C8" s="73">
        <v>16</v>
      </c>
      <c r="D8" s="88"/>
      <c r="E8" s="88">
        <v>0.28999999999999998</v>
      </c>
      <c r="F8" s="88">
        <v>0.16</v>
      </c>
      <c r="G8" s="88">
        <v>0.08</v>
      </c>
      <c r="H8" s="88">
        <v>0.04</v>
      </c>
      <c r="I8" s="88">
        <v>0.01</v>
      </c>
      <c r="J8" s="35"/>
      <c r="K8" s="35"/>
      <c r="L8" s="35"/>
      <c r="M8" s="35"/>
      <c r="N8" s="35"/>
    </row>
    <row r="9" spans="1:33" ht="15.6">
      <c r="A9" s="33" t="s">
        <v>108</v>
      </c>
      <c r="B9" s="73">
        <v>6</v>
      </c>
      <c r="C9" s="73">
        <v>18</v>
      </c>
      <c r="D9" s="88"/>
      <c r="E9" s="88">
        <v>0.37</v>
      </c>
      <c r="F9" s="88">
        <v>0.21</v>
      </c>
      <c r="G9" s="88">
        <v>0.12</v>
      </c>
      <c r="H9" s="88">
        <v>0.06</v>
      </c>
      <c r="I9" s="88">
        <v>0.03</v>
      </c>
      <c r="J9" s="88">
        <v>0.01</v>
      </c>
      <c r="K9" s="35"/>
      <c r="L9" s="35"/>
      <c r="M9" s="35"/>
      <c r="N9" s="35"/>
    </row>
    <row r="10" spans="1:33" ht="15.6">
      <c r="A10" s="33" t="s">
        <v>108</v>
      </c>
      <c r="B10" s="73">
        <v>6</v>
      </c>
      <c r="C10" s="73">
        <v>20</v>
      </c>
      <c r="D10" s="88"/>
      <c r="E10" s="88"/>
      <c r="F10" s="88">
        <v>0.25</v>
      </c>
      <c r="G10" s="88">
        <v>0.16</v>
      </c>
      <c r="H10" s="88">
        <v>0.09</v>
      </c>
      <c r="I10" s="88">
        <v>0.05</v>
      </c>
      <c r="J10" s="88">
        <v>0.02</v>
      </c>
      <c r="K10" s="88">
        <v>0.01</v>
      </c>
      <c r="L10" s="35"/>
      <c r="M10" s="35"/>
      <c r="N10" s="35"/>
    </row>
    <row r="11" spans="1:33" ht="15.6">
      <c r="A11" s="33" t="s">
        <v>108</v>
      </c>
      <c r="B11" s="73">
        <v>6</v>
      </c>
      <c r="C11" s="73">
        <v>22</v>
      </c>
      <c r="D11" s="88"/>
      <c r="E11" s="88"/>
      <c r="F11" s="88"/>
      <c r="G11" s="88">
        <v>0.2</v>
      </c>
      <c r="H11" s="88">
        <v>0.13</v>
      </c>
      <c r="I11" s="88">
        <v>7.0000000000000007E-2</v>
      </c>
      <c r="J11" s="88">
        <v>0.04</v>
      </c>
      <c r="K11" s="88">
        <v>0.02</v>
      </c>
      <c r="L11" s="88">
        <v>0.01</v>
      </c>
      <c r="M11" s="35"/>
      <c r="N11" s="35"/>
    </row>
    <row r="12" spans="1:33" ht="15.6">
      <c r="A12" s="33" t="s">
        <v>108</v>
      </c>
      <c r="B12" s="73">
        <v>6</v>
      </c>
      <c r="C12" s="73">
        <v>24</v>
      </c>
      <c r="D12" s="88"/>
      <c r="E12" s="88"/>
      <c r="F12" s="88"/>
      <c r="G12" s="88">
        <v>0.23</v>
      </c>
      <c r="H12" s="88">
        <v>0.16</v>
      </c>
      <c r="I12" s="88">
        <v>0.1</v>
      </c>
      <c r="J12" s="88">
        <v>0.06</v>
      </c>
      <c r="K12" s="88">
        <v>0.04</v>
      </c>
      <c r="L12" s="88">
        <v>0.02</v>
      </c>
      <c r="M12" s="88">
        <v>0.01</v>
      </c>
      <c r="N12" s="35"/>
    </row>
    <row r="13" spans="1:33" ht="15.6">
      <c r="A13" s="33" t="s">
        <v>108</v>
      </c>
      <c r="B13" s="73">
        <v>6</v>
      </c>
      <c r="C13" s="73">
        <v>26</v>
      </c>
      <c r="D13" s="88"/>
      <c r="E13" s="88"/>
      <c r="F13" s="88"/>
      <c r="G13" s="88"/>
      <c r="H13" s="88">
        <v>0.19</v>
      </c>
      <c r="I13" s="88">
        <v>0.13</v>
      </c>
      <c r="J13" s="88">
        <v>0.08</v>
      </c>
      <c r="K13" s="88">
        <v>0.05</v>
      </c>
      <c r="L13" s="88">
        <v>0.03</v>
      </c>
      <c r="M13" s="88">
        <v>0.02</v>
      </c>
      <c r="N13" s="88">
        <v>0.01</v>
      </c>
    </row>
    <row r="14" spans="1:33" ht="15.6">
      <c r="A14" s="33" t="s">
        <v>108</v>
      </c>
      <c r="B14" s="73">
        <v>8</v>
      </c>
      <c r="C14" s="73">
        <v>6</v>
      </c>
      <c r="D14" s="88">
        <v>0.06</v>
      </c>
      <c r="E14" s="35"/>
      <c r="F14" s="35"/>
      <c r="G14" s="35"/>
      <c r="H14" s="35"/>
      <c r="I14" s="35"/>
      <c r="J14" s="35"/>
      <c r="K14" s="35"/>
      <c r="L14" s="35"/>
      <c r="M14" s="35"/>
      <c r="N14" s="35"/>
    </row>
    <row r="15" spans="1:33" ht="15.6">
      <c r="A15" s="33" t="s">
        <v>108</v>
      </c>
      <c r="B15" s="73">
        <v>8</v>
      </c>
      <c r="C15" s="73">
        <v>8</v>
      </c>
      <c r="D15" s="88">
        <v>0.16</v>
      </c>
      <c r="E15" s="88">
        <v>0.04</v>
      </c>
      <c r="F15" s="35"/>
      <c r="G15" s="35"/>
      <c r="H15" s="35"/>
      <c r="I15" s="35"/>
      <c r="J15" s="35"/>
      <c r="K15" s="35"/>
      <c r="L15" s="35"/>
      <c r="M15" s="35"/>
      <c r="N15" s="35"/>
    </row>
    <row r="16" spans="1:33" ht="15.6">
      <c r="A16" s="33" t="s">
        <v>108</v>
      </c>
      <c r="B16" s="73">
        <v>8</v>
      </c>
      <c r="C16" s="73">
        <v>10</v>
      </c>
      <c r="D16" s="88">
        <v>0.25</v>
      </c>
      <c r="E16" s="88">
        <v>0.09</v>
      </c>
      <c r="F16" s="88">
        <v>0.03</v>
      </c>
      <c r="G16" s="35"/>
      <c r="H16" s="35"/>
      <c r="I16" s="35"/>
      <c r="J16" s="35"/>
      <c r="K16" s="35"/>
      <c r="L16" s="35"/>
      <c r="M16" s="35"/>
      <c r="N16" s="35"/>
    </row>
    <row r="17" spans="1:14" ht="15.6">
      <c r="A17" s="33" t="s">
        <v>108</v>
      </c>
      <c r="B17" s="73">
        <v>8</v>
      </c>
      <c r="C17" s="73">
        <v>12</v>
      </c>
      <c r="D17" s="88">
        <v>0.36</v>
      </c>
      <c r="E17" s="88">
        <v>0.16</v>
      </c>
      <c r="F17" s="88">
        <v>0.06</v>
      </c>
      <c r="G17" s="88">
        <v>0.02</v>
      </c>
      <c r="H17" s="35"/>
      <c r="I17" s="35"/>
      <c r="J17" s="35"/>
      <c r="K17" s="35"/>
      <c r="L17" s="35"/>
      <c r="M17" s="35"/>
      <c r="N17" s="35"/>
    </row>
    <row r="18" spans="1:14" ht="15.6">
      <c r="A18" s="33" t="s">
        <v>108</v>
      </c>
      <c r="B18" s="73">
        <v>8</v>
      </c>
      <c r="C18" s="73">
        <v>14</v>
      </c>
      <c r="D18" s="88">
        <v>0.49</v>
      </c>
      <c r="E18" s="88">
        <v>0.22</v>
      </c>
      <c r="F18" s="88">
        <v>0.11</v>
      </c>
      <c r="G18" s="88">
        <v>0.05</v>
      </c>
      <c r="H18" s="88">
        <v>0.02</v>
      </c>
      <c r="I18" s="35"/>
      <c r="J18" s="35"/>
      <c r="K18" s="35"/>
      <c r="L18" s="35"/>
      <c r="M18" s="35"/>
      <c r="N18" s="35"/>
    </row>
    <row r="19" spans="1:14" ht="15.6">
      <c r="A19" s="33" t="s">
        <v>108</v>
      </c>
      <c r="B19" s="73">
        <v>8</v>
      </c>
      <c r="C19" s="73">
        <v>16</v>
      </c>
      <c r="D19" s="88"/>
      <c r="E19" s="88">
        <v>0.28999999999999998</v>
      </c>
      <c r="F19" s="88">
        <v>0.16</v>
      </c>
      <c r="G19" s="88">
        <v>0.08</v>
      </c>
      <c r="H19" s="88">
        <v>0.04</v>
      </c>
      <c r="I19" s="88">
        <v>0.01</v>
      </c>
      <c r="J19" s="35"/>
      <c r="K19" s="35"/>
      <c r="L19" s="35"/>
      <c r="M19" s="35"/>
      <c r="N19" s="35"/>
    </row>
    <row r="20" spans="1:14" ht="15.6">
      <c r="A20" s="33" t="s">
        <v>108</v>
      </c>
      <c r="B20" s="73">
        <v>8</v>
      </c>
      <c r="C20" s="73">
        <v>18</v>
      </c>
      <c r="D20" s="88"/>
      <c r="E20" s="88">
        <v>0.37</v>
      </c>
      <c r="F20" s="88">
        <v>0.21</v>
      </c>
      <c r="G20" s="88">
        <v>0.12</v>
      </c>
      <c r="H20" s="88">
        <v>0.06</v>
      </c>
      <c r="I20" s="88">
        <v>0.03</v>
      </c>
      <c r="J20" s="88">
        <v>0.01</v>
      </c>
      <c r="K20" s="35"/>
      <c r="L20" s="35"/>
      <c r="M20" s="35"/>
      <c r="N20" s="35"/>
    </row>
    <row r="21" spans="1:14" ht="15.6">
      <c r="A21" s="33" t="s">
        <v>108</v>
      </c>
      <c r="B21" s="73">
        <v>8</v>
      </c>
      <c r="C21" s="73">
        <v>20</v>
      </c>
      <c r="D21" s="88"/>
      <c r="E21" s="88"/>
      <c r="F21" s="88">
        <v>0.25</v>
      </c>
      <c r="G21" s="88">
        <v>0.16</v>
      </c>
      <c r="H21" s="88">
        <v>0.09</v>
      </c>
      <c r="I21" s="88">
        <v>0.05</v>
      </c>
      <c r="J21" s="88">
        <v>0.02</v>
      </c>
      <c r="K21" s="88">
        <v>0.01</v>
      </c>
      <c r="L21" s="35"/>
      <c r="M21" s="35"/>
      <c r="N21" s="35"/>
    </row>
    <row r="22" spans="1:14" ht="15.6">
      <c r="A22" s="33" t="s">
        <v>108</v>
      </c>
      <c r="B22" s="73">
        <v>8</v>
      </c>
      <c r="C22" s="73">
        <v>22</v>
      </c>
      <c r="D22" s="88"/>
      <c r="E22" s="88"/>
      <c r="F22" s="88"/>
      <c r="G22" s="88">
        <v>0.2</v>
      </c>
      <c r="H22" s="88">
        <v>0.13</v>
      </c>
      <c r="I22" s="88">
        <v>7.0000000000000007E-2</v>
      </c>
      <c r="J22" s="88">
        <v>0.04</v>
      </c>
      <c r="K22" s="88">
        <v>0.02</v>
      </c>
      <c r="L22" s="88">
        <v>0.01</v>
      </c>
      <c r="M22" s="35"/>
      <c r="N22" s="35"/>
    </row>
    <row r="23" spans="1:14" ht="15.6">
      <c r="A23" s="33" t="s">
        <v>108</v>
      </c>
      <c r="B23" s="73">
        <v>8</v>
      </c>
      <c r="C23" s="73">
        <v>24</v>
      </c>
      <c r="D23" s="88"/>
      <c r="E23" s="88"/>
      <c r="F23" s="88"/>
      <c r="G23" s="88">
        <v>0.23</v>
      </c>
      <c r="H23" s="88">
        <v>0.16</v>
      </c>
      <c r="I23" s="88">
        <v>0.1</v>
      </c>
      <c r="J23" s="88">
        <v>0.06</v>
      </c>
      <c r="K23" s="88">
        <v>0.04</v>
      </c>
      <c r="L23" s="88">
        <v>0.02</v>
      </c>
      <c r="M23" s="88">
        <v>0.01</v>
      </c>
      <c r="N23" s="35"/>
    </row>
    <row r="24" spans="1:14" ht="15.6">
      <c r="A24" s="33" t="s">
        <v>108</v>
      </c>
      <c r="B24" s="73">
        <v>8</v>
      </c>
      <c r="C24" s="73">
        <v>26</v>
      </c>
      <c r="D24" s="88"/>
      <c r="E24" s="88"/>
      <c r="F24" s="88"/>
      <c r="G24" s="88"/>
      <c r="H24" s="88">
        <v>0.19</v>
      </c>
      <c r="I24" s="88">
        <v>0.13</v>
      </c>
      <c r="J24" s="88">
        <v>0.08</v>
      </c>
      <c r="K24" s="88">
        <v>0.05</v>
      </c>
      <c r="L24" s="88">
        <v>0.03</v>
      </c>
      <c r="M24" s="88">
        <v>0.02</v>
      </c>
      <c r="N24" s="88">
        <v>0.01</v>
      </c>
    </row>
    <row r="25" spans="1:14" ht="15.6">
      <c r="A25" s="33" t="s">
        <v>108</v>
      </c>
      <c r="B25" s="73">
        <v>10</v>
      </c>
      <c r="C25" s="73">
        <v>6</v>
      </c>
      <c r="D25" s="88">
        <v>0.06</v>
      </c>
      <c r="E25" s="35"/>
      <c r="F25" s="35"/>
      <c r="G25" s="35"/>
      <c r="H25" s="35"/>
      <c r="I25" s="35"/>
      <c r="J25" s="35"/>
      <c r="K25" s="35"/>
      <c r="L25" s="35"/>
      <c r="M25" s="35"/>
      <c r="N25" s="35"/>
    </row>
    <row r="26" spans="1:14" ht="15.6">
      <c r="A26" s="33" t="s">
        <v>108</v>
      </c>
      <c r="B26" s="73">
        <v>10</v>
      </c>
      <c r="C26" s="73">
        <v>8</v>
      </c>
      <c r="D26" s="88">
        <v>0.16</v>
      </c>
      <c r="E26" s="88">
        <v>0.04</v>
      </c>
      <c r="F26" s="35"/>
      <c r="G26" s="35"/>
      <c r="H26" s="35"/>
      <c r="I26" s="35"/>
      <c r="J26" s="35"/>
      <c r="K26" s="35"/>
      <c r="L26" s="35"/>
      <c r="M26" s="35"/>
      <c r="N26" s="35"/>
    </row>
    <row r="27" spans="1:14" ht="15.6">
      <c r="A27" s="33" t="s">
        <v>108</v>
      </c>
      <c r="B27" s="73">
        <v>10</v>
      </c>
      <c r="C27" s="73">
        <v>10</v>
      </c>
      <c r="D27" s="88">
        <v>0.25</v>
      </c>
      <c r="E27" s="88">
        <v>0.09</v>
      </c>
      <c r="F27" s="88">
        <v>0.03</v>
      </c>
      <c r="G27" s="35"/>
      <c r="H27" s="35"/>
      <c r="I27" s="35"/>
      <c r="J27" s="35"/>
      <c r="K27" s="35"/>
      <c r="L27" s="35"/>
      <c r="M27" s="35"/>
      <c r="N27" s="35"/>
    </row>
    <row r="28" spans="1:14" ht="15.6">
      <c r="A28" s="33" t="s">
        <v>108</v>
      </c>
      <c r="B28" s="73">
        <v>10</v>
      </c>
      <c r="C28" s="73">
        <v>12</v>
      </c>
      <c r="D28" s="88">
        <v>0.36</v>
      </c>
      <c r="E28" s="88">
        <v>0.16</v>
      </c>
      <c r="F28" s="88">
        <v>0.06</v>
      </c>
      <c r="G28" s="88">
        <v>0.02</v>
      </c>
      <c r="H28" s="35"/>
      <c r="I28" s="35"/>
      <c r="J28" s="35"/>
      <c r="K28" s="35"/>
      <c r="L28" s="35"/>
      <c r="M28" s="35"/>
      <c r="N28" s="35"/>
    </row>
    <row r="29" spans="1:14" ht="15.6">
      <c r="A29" s="33" t="s">
        <v>108</v>
      </c>
      <c r="B29" s="73">
        <v>10</v>
      </c>
      <c r="C29" s="73">
        <v>14</v>
      </c>
      <c r="D29" s="88">
        <v>0.49</v>
      </c>
      <c r="E29" s="88">
        <v>0.22</v>
      </c>
      <c r="F29" s="88">
        <v>0.11</v>
      </c>
      <c r="G29" s="88">
        <v>0.05</v>
      </c>
      <c r="H29" s="88">
        <v>0.02</v>
      </c>
      <c r="I29" s="35"/>
      <c r="J29" s="35"/>
      <c r="K29" s="35"/>
      <c r="L29" s="35"/>
      <c r="M29" s="35"/>
      <c r="N29" s="35"/>
    </row>
    <row r="30" spans="1:14" ht="15.6">
      <c r="A30" s="33" t="s">
        <v>108</v>
      </c>
      <c r="B30" s="73">
        <v>10</v>
      </c>
      <c r="C30" s="73">
        <v>16</v>
      </c>
      <c r="D30" s="88"/>
      <c r="E30" s="88">
        <v>0.28999999999999998</v>
      </c>
      <c r="F30" s="88">
        <v>0.16</v>
      </c>
      <c r="G30" s="88">
        <v>0.08</v>
      </c>
      <c r="H30" s="88">
        <v>0.04</v>
      </c>
      <c r="I30" s="88">
        <v>0.01</v>
      </c>
      <c r="J30" s="35"/>
      <c r="K30" s="35"/>
      <c r="L30" s="35"/>
      <c r="M30" s="35"/>
      <c r="N30" s="35"/>
    </row>
    <row r="31" spans="1:14" ht="15.6">
      <c r="A31" s="33" t="s">
        <v>108</v>
      </c>
      <c r="B31" s="73">
        <v>10</v>
      </c>
      <c r="C31" s="73">
        <v>18</v>
      </c>
      <c r="D31" s="88"/>
      <c r="E31" s="88">
        <v>0.37</v>
      </c>
      <c r="F31" s="88">
        <v>0.21</v>
      </c>
      <c r="G31" s="88">
        <v>0.12</v>
      </c>
      <c r="H31" s="88">
        <v>0.06</v>
      </c>
      <c r="I31" s="88">
        <v>0.03</v>
      </c>
      <c r="J31" s="88">
        <v>0.01</v>
      </c>
      <c r="K31" s="35"/>
      <c r="L31" s="35"/>
      <c r="M31" s="35"/>
      <c r="N31" s="35"/>
    </row>
    <row r="32" spans="1:14" ht="15.6">
      <c r="A32" s="33" t="s">
        <v>108</v>
      </c>
      <c r="B32" s="73">
        <v>10</v>
      </c>
      <c r="C32" s="73">
        <v>20</v>
      </c>
      <c r="D32" s="88"/>
      <c r="E32" s="88"/>
      <c r="F32" s="88">
        <v>0.25</v>
      </c>
      <c r="G32" s="88">
        <v>0.16</v>
      </c>
      <c r="H32" s="88">
        <v>0.09</v>
      </c>
      <c r="I32" s="88">
        <v>0.05</v>
      </c>
      <c r="J32" s="88">
        <v>0.02</v>
      </c>
      <c r="K32" s="88">
        <v>0.01</v>
      </c>
      <c r="L32" s="35"/>
      <c r="M32" s="35"/>
      <c r="N32" s="35"/>
    </row>
    <row r="33" spans="1:14" ht="15.6">
      <c r="A33" s="33" t="s">
        <v>108</v>
      </c>
      <c r="B33" s="73">
        <v>10</v>
      </c>
      <c r="C33" s="73">
        <v>22</v>
      </c>
      <c r="D33" s="88"/>
      <c r="E33" s="88"/>
      <c r="F33" s="88"/>
      <c r="G33" s="88">
        <v>0.2</v>
      </c>
      <c r="H33" s="88">
        <v>0.13</v>
      </c>
      <c r="I33" s="88">
        <v>7.0000000000000007E-2</v>
      </c>
      <c r="J33" s="88">
        <v>0.04</v>
      </c>
      <c r="K33" s="88">
        <v>0.02</v>
      </c>
      <c r="L33" s="88">
        <v>0.01</v>
      </c>
      <c r="M33" s="35"/>
      <c r="N33" s="35"/>
    </row>
    <row r="34" spans="1:14" ht="15.6">
      <c r="A34" s="33" t="s">
        <v>108</v>
      </c>
      <c r="B34" s="73">
        <v>10</v>
      </c>
      <c r="C34" s="73">
        <v>24</v>
      </c>
      <c r="D34" s="88"/>
      <c r="E34" s="88"/>
      <c r="F34" s="88"/>
      <c r="G34" s="88">
        <v>0.23</v>
      </c>
      <c r="H34" s="88">
        <v>0.16</v>
      </c>
      <c r="I34" s="88">
        <v>0.1</v>
      </c>
      <c r="J34" s="88">
        <v>0.06</v>
      </c>
      <c r="K34" s="88">
        <v>0.04</v>
      </c>
      <c r="L34" s="88">
        <v>0.02</v>
      </c>
      <c r="M34" s="88">
        <v>0.01</v>
      </c>
      <c r="N34" s="35"/>
    </row>
    <row r="35" spans="1:14" ht="15.6">
      <c r="A35" s="33" t="s">
        <v>108</v>
      </c>
      <c r="B35" s="73">
        <v>10</v>
      </c>
      <c r="C35" s="73">
        <v>26</v>
      </c>
      <c r="D35" s="88"/>
      <c r="E35" s="88"/>
      <c r="F35" s="88"/>
      <c r="G35" s="88"/>
      <c r="H35" s="88">
        <v>0.19</v>
      </c>
      <c r="I35" s="88">
        <v>0.13</v>
      </c>
      <c r="J35" s="88">
        <v>0.08</v>
      </c>
      <c r="K35" s="88">
        <v>0.05</v>
      </c>
      <c r="L35" s="88">
        <v>0.03</v>
      </c>
      <c r="M35" s="88">
        <v>0.02</v>
      </c>
      <c r="N35" s="88">
        <v>0.01</v>
      </c>
    </row>
    <row r="36" spans="1:14" ht="15.6">
      <c r="A36" s="33" t="s">
        <v>108</v>
      </c>
      <c r="B36" s="73">
        <v>12</v>
      </c>
      <c r="C36" s="73">
        <v>6</v>
      </c>
      <c r="D36" s="88">
        <v>0.06</v>
      </c>
      <c r="E36" s="35"/>
      <c r="F36" s="35"/>
      <c r="G36" s="35"/>
      <c r="H36" s="35"/>
      <c r="I36" s="35"/>
      <c r="J36" s="35"/>
      <c r="K36" s="35"/>
      <c r="L36" s="35"/>
      <c r="M36" s="35"/>
      <c r="N36" s="35"/>
    </row>
    <row r="37" spans="1:14" ht="15.6">
      <c r="A37" s="33" t="s">
        <v>108</v>
      </c>
      <c r="B37" s="73">
        <v>12</v>
      </c>
      <c r="C37" s="73">
        <v>8</v>
      </c>
      <c r="D37" s="88">
        <v>0.16</v>
      </c>
      <c r="E37" s="88">
        <v>0.04</v>
      </c>
      <c r="F37" s="35"/>
      <c r="G37" s="35"/>
      <c r="H37" s="35"/>
      <c r="I37" s="35"/>
      <c r="J37" s="35"/>
      <c r="K37" s="35"/>
      <c r="L37" s="35"/>
      <c r="M37" s="35"/>
      <c r="N37" s="35"/>
    </row>
    <row r="38" spans="1:14" ht="15.6">
      <c r="A38" s="33" t="s">
        <v>108</v>
      </c>
      <c r="B38" s="73">
        <v>12</v>
      </c>
      <c r="C38" s="73">
        <v>10</v>
      </c>
      <c r="D38" s="88">
        <v>0.25</v>
      </c>
      <c r="E38" s="88">
        <v>0.09</v>
      </c>
      <c r="F38" s="88">
        <v>0.03</v>
      </c>
      <c r="G38" s="35"/>
      <c r="H38" s="35"/>
      <c r="I38" s="35"/>
      <c r="J38" s="35"/>
      <c r="K38" s="35"/>
      <c r="L38" s="35"/>
      <c r="M38" s="35"/>
      <c r="N38" s="35"/>
    </row>
    <row r="39" spans="1:14" ht="15.6">
      <c r="A39" s="33" t="s">
        <v>108</v>
      </c>
      <c r="B39" s="73">
        <v>12</v>
      </c>
      <c r="C39" s="73">
        <v>12</v>
      </c>
      <c r="D39" s="88">
        <v>0.36</v>
      </c>
      <c r="E39" s="88">
        <v>0.16</v>
      </c>
      <c r="F39" s="88">
        <v>0.06</v>
      </c>
      <c r="G39" s="88">
        <v>0.02</v>
      </c>
      <c r="H39" s="35"/>
      <c r="I39" s="35"/>
      <c r="J39" s="35"/>
      <c r="K39" s="35"/>
      <c r="L39" s="35"/>
      <c r="M39" s="35"/>
      <c r="N39" s="35"/>
    </row>
    <row r="40" spans="1:14" ht="15.6">
      <c r="A40" s="33" t="s">
        <v>108</v>
      </c>
      <c r="B40" s="73">
        <v>12</v>
      </c>
      <c r="C40" s="73">
        <v>14</v>
      </c>
      <c r="D40" s="88">
        <v>0.49</v>
      </c>
      <c r="E40" s="88">
        <v>0.22</v>
      </c>
      <c r="F40" s="88">
        <v>0.11</v>
      </c>
      <c r="G40" s="88">
        <v>0.05</v>
      </c>
      <c r="H40" s="88">
        <v>0.02</v>
      </c>
      <c r="I40" s="35"/>
      <c r="J40" s="35"/>
      <c r="K40" s="35"/>
      <c r="L40" s="35"/>
      <c r="M40" s="35"/>
      <c r="N40" s="35"/>
    </row>
    <row r="41" spans="1:14" ht="15.6">
      <c r="A41" s="33" t="s">
        <v>108</v>
      </c>
      <c r="B41" s="73">
        <v>12</v>
      </c>
      <c r="C41" s="73">
        <v>16</v>
      </c>
      <c r="D41" s="88"/>
      <c r="E41" s="88">
        <v>0.28999999999999998</v>
      </c>
      <c r="F41" s="88">
        <v>0.16</v>
      </c>
      <c r="G41" s="88">
        <v>0.08</v>
      </c>
      <c r="H41" s="88">
        <v>0.04</v>
      </c>
      <c r="I41" s="88">
        <v>0.01</v>
      </c>
      <c r="J41" s="35"/>
      <c r="K41" s="35"/>
      <c r="L41" s="35"/>
      <c r="M41" s="35"/>
      <c r="N41" s="35"/>
    </row>
    <row r="42" spans="1:14" ht="15.6">
      <c r="A42" s="33" t="s">
        <v>108</v>
      </c>
      <c r="B42" s="73">
        <v>12</v>
      </c>
      <c r="C42" s="73">
        <v>18</v>
      </c>
      <c r="D42" s="88"/>
      <c r="E42" s="88">
        <v>0.37</v>
      </c>
      <c r="F42" s="88">
        <v>0.21</v>
      </c>
      <c r="G42" s="88">
        <v>0.12</v>
      </c>
      <c r="H42" s="88">
        <v>0.06</v>
      </c>
      <c r="I42" s="88">
        <v>0.03</v>
      </c>
      <c r="J42" s="88">
        <v>0.01</v>
      </c>
      <c r="K42" s="35"/>
      <c r="L42" s="35"/>
      <c r="M42" s="35"/>
      <c r="N42" s="35"/>
    </row>
    <row r="43" spans="1:14" ht="15.6">
      <c r="A43" s="33" t="s">
        <v>108</v>
      </c>
      <c r="B43" s="73">
        <v>12</v>
      </c>
      <c r="C43" s="73">
        <v>20</v>
      </c>
      <c r="D43" s="88"/>
      <c r="E43" s="88"/>
      <c r="F43" s="88">
        <v>0.25</v>
      </c>
      <c r="G43" s="88">
        <v>0.16</v>
      </c>
      <c r="H43" s="88">
        <v>0.09</v>
      </c>
      <c r="I43" s="88">
        <v>0.05</v>
      </c>
      <c r="J43" s="88">
        <v>0.02</v>
      </c>
      <c r="K43" s="88">
        <v>0.01</v>
      </c>
      <c r="L43" s="35"/>
      <c r="M43" s="35"/>
      <c r="N43" s="35"/>
    </row>
    <row r="44" spans="1:14" ht="15.6">
      <c r="A44" s="33" t="s">
        <v>108</v>
      </c>
      <c r="B44" s="73">
        <v>12</v>
      </c>
      <c r="C44" s="73">
        <v>22</v>
      </c>
      <c r="D44" s="88"/>
      <c r="E44" s="88"/>
      <c r="F44" s="88"/>
      <c r="G44" s="88">
        <v>0.2</v>
      </c>
      <c r="H44" s="88">
        <v>0.13</v>
      </c>
      <c r="I44" s="88">
        <v>7.0000000000000007E-2</v>
      </c>
      <c r="J44" s="88">
        <v>0.04</v>
      </c>
      <c r="K44" s="88">
        <v>0.02</v>
      </c>
      <c r="L44" s="88">
        <v>0.01</v>
      </c>
      <c r="M44" s="35"/>
      <c r="N44" s="35"/>
    </row>
    <row r="45" spans="1:14" ht="15.6">
      <c r="A45" s="33" t="s">
        <v>108</v>
      </c>
      <c r="B45" s="73">
        <v>12</v>
      </c>
      <c r="C45" s="73">
        <v>24</v>
      </c>
      <c r="D45" s="88"/>
      <c r="E45" s="88"/>
      <c r="F45" s="88"/>
      <c r="G45" s="88">
        <v>0.23</v>
      </c>
      <c r="H45" s="88">
        <v>0.16</v>
      </c>
      <c r="I45" s="88">
        <v>0.1</v>
      </c>
      <c r="J45" s="88">
        <v>0.06</v>
      </c>
      <c r="K45" s="88">
        <v>0.04</v>
      </c>
      <c r="L45" s="88">
        <v>0.02</v>
      </c>
      <c r="M45" s="88">
        <v>0.01</v>
      </c>
      <c r="N45" s="35"/>
    </row>
    <row r="46" spans="1:14" ht="15.6">
      <c r="A46" s="33" t="s">
        <v>108</v>
      </c>
      <c r="B46" s="73">
        <v>12</v>
      </c>
      <c r="C46" s="73">
        <v>26</v>
      </c>
      <c r="D46" s="88"/>
      <c r="E46" s="88"/>
      <c r="F46" s="88"/>
      <c r="G46" s="88"/>
      <c r="H46" s="88">
        <v>0.19</v>
      </c>
      <c r="I46" s="88">
        <v>0.13</v>
      </c>
      <c r="J46" s="88">
        <v>0.08</v>
      </c>
      <c r="K46" s="88">
        <v>0.05</v>
      </c>
      <c r="L46" s="88">
        <v>0.03</v>
      </c>
      <c r="M46" s="88">
        <v>0.02</v>
      </c>
      <c r="N46" s="88">
        <v>0.01</v>
      </c>
    </row>
    <row r="47" spans="1:14" ht="15.6">
      <c r="A47" s="33" t="s">
        <v>108</v>
      </c>
      <c r="B47" s="73">
        <v>14</v>
      </c>
      <c r="C47" s="73">
        <v>6</v>
      </c>
      <c r="D47" s="88">
        <v>0.06</v>
      </c>
      <c r="E47" s="35"/>
      <c r="F47" s="35"/>
      <c r="G47" s="35"/>
      <c r="H47" s="35"/>
      <c r="I47" s="35"/>
      <c r="J47" s="35"/>
      <c r="K47" s="35"/>
      <c r="L47" s="35"/>
      <c r="M47" s="35"/>
      <c r="N47" s="35"/>
    </row>
    <row r="48" spans="1:14" ht="15.6">
      <c r="A48" s="33" t="s">
        <v>108</v>
      </c>
      <c r="B48" s="73">
        <v>14</v>
      </c>
      <c r="C48" s="73">
        <v>8</v>
      </c>
      <c r="D48" s="88">
        <v>0.16</v>
      </c>
      <c r="E48" s="88">
        <v>0.04</v>
      </c>
      <c r="F48" s="35"/>
      <c r="G48" s="35"/>
      <c r="H48" s="35"/>
      <c r="I48" s="35"/>
      <c r="J48" s="35"/>
      <c r="K48" s="35"/>
      <c r="L48" s="35"/>
      <c r="M48" s="35"/>
      <c r="N48" s="35"/>
    </row>
    <row r="49" spans="1:14" ht="15.6">
      <c r="A49" s="33" t="s">
        <v>108</v>
      </c>
      <c r="B49" s="73">
        <v>14</v>
      </c>
      <c r="C49" s="73">
        <v>10</v>
      </c>
      <c r="D49" s="88">
        <v>0.25</v>
      </c>
      <c r="E49" s="88">
        <v>0.09</v>
      </c>
      <c r="F49" s="88">
        <v>0.03</v>
      </c>
      <c r="G49" s="35"/>
      <c r="H49" s="35"/>
      <c r="I49" s="35"/>
      <c r="J49" s="35"/>
      <c r="K49" s="35"/>
      <c r="L49" s="35"/>
      <c r="M49" s="35"/>
      <c r="N49" s="35"/>
    </row>
    <row r="50" spans="1:14" ht="15.6">
      <c r="A50" s="33" t="s">
        <v>108</v>
      </c>
      <c r="B50" s="73">
        <v>14</v>
      </c>
      <c r="C50" s="73">
        <v>12</v>
      </c>
      <c r="D50" s="88">
        <v>0.36</v>
      </c>
      <c r="E50" s="88">
        <v>0.16</v>
      </c>
      <c r="F50" s="88">
        <v>0.06</v>
      </c>
      <c r="G50" s="88">
        <v>0.02</v>
      </c>
      <c r="H50" s="35"/>
      <c r="I50" s="35"/>
      <c r="J50" s="35"/>
      <c r="K50" s="35"/>
      <c r="L50" s="35"/>
      <c r="M50" s="35"/>
      <c r="N50" s="35"/>
    </row>
    <row r="51" spans="1:14" ht="15.6">
      <c r="A51" s="33" t="s">
        <v>108</v>
      </c>
      <c r="B51" s="73">
        <v>14</v>
      </c>
      <c r="C51" s="73">
        <v>14</v>
      </c>
      <c r="D51" s="88">
        <v>0.49</v>
      </c>
      <c r="E51" s="88">
        <v>0.22</v>
      </c>
      <c r="F51" s="88">
        <v>0.11</v>
      </c>
      <c r="G51" s="88">
        <v>0.05</v>
      </c>
      <c r="H51" s="88">
        <v>0.02</v>
      </c>
      <c r="I51" s="35"/>
      <c r="J51" s="35"/>
      <c r="K51" s="35"/>
      <c r="L51" s="35"/>
      <c r="M51" s="35"/>
      <c r="N51" s="35"/>
    </row>
    <row r="52" spans="1:14" ht="15.6">
      <c r="A52" s="33" t="s">
        <v>108</v>
      </c>
      <c r="B52" s="73">
        <v>14</v>
      </c>
      <c r="C52" s="73">
        <v>16</v>
      </c>
      <c r="D52" s="88"/>
      <c r="E52" s="88">
        <v>0.28999999999999998</v>
      </c>
      <c r="F52" s="88">
        <v>0.16</v>
      </c>
      <c r="G52" s="88">
        <v>0.08</v>
      </c>
      <c r="H52" s="88">
        <v>0.04</v>
      </c>
      <c r="I52" s="88">
        <v>0.01</v>
      </c>
      <c r="J52" s="35"/>
      <c r="K52" s="35"/>
      <c r="L52" s="35"/>
      <c r="M52" s="35"/>
      <c r="N52" s="35"/>
    </row>
    <row r="53" spans="1:14" ht="15.6">
      <c r="A53" s="33" t="s">
        <v>108</v>
      </c>
      <c r="B53" s="73">
        <v>14</v>
      </c>
      <c r="C53" s="73">
        <v>18</v>
      </c>
      <c r="D53" s="88"/>
      <c r="E53" s="88">
        <v>0.37</v>
      </c>
      <c r="F53" s="88">
        <v>0.21</v>
      </c>
      <c r="G53" s="88">
        <v>0.12</v>
      </c>
      <c r="H53" s="88">
        <v>0.06</v>
      </c>
      <c r="I53" s="88">
        <v>0.03</v>
      </c>
      <c r="J53" s="88">
        <v>0.01</v>
      </c>
      <c r="K53" s="35"/>
      <c r="L53" s="35"/>
      <c r="M53" s="35"/>
      <c r="N53" s="35"/>
    </row>
    <row r="54" spans="1:14" ht="15.6">
      <c r="A54" s="33" t="s">
        <v>108</v>
      </c>
      <c r="B54" s="73">
        <v>14</v>
      </c>
      <c r="C54" s="73">
        <v>20</v>
      </c>
      <c r="D54" s="88"/>
      <c r="E54" s="88"/>
      <c r="F54" s="88">
        <v>0.25</v>
      </c>
      <c r="G54" s="88">
        <v>0.16</v>
      </c>
      <c r="H54" s="88">
        <v>0.09</v>
      </c>
      <c r="I54" s="88">
        <v>0.05</v>
      </c>
      <c r="J54" s="88">
        <v>0.02</v>
      </c>
      <c r="K54" s="88">
        <v>0.01</v>
      </c>
      <c r="L54" s="35"/>
      <c r="M54" s="35"/>
      <c r="N54" s="35"/>
    </row>
    <row r="55" spans="1:14" ht="15.6">
      <c r="A55" s="33" t="s">
        <v>108</v>
      </c>
      <c r="B55" s="73">
        <v>14</v>
      </c>
      <c r="C55" s="73">
        <v>22</v>
      </c>
      <c r="D55" s="88"/>
      <c r="E55" s="88"/>
      <c r="F55" s="88"/>
      <c r="G55" s="88">
        <v>0.2</v>
      </c>
      <c r="H55" s="88">
        <v>0.13</v>
      </c>
      <c r="I55" s="88">
        <v>7.0000000000000007E-2</v>
      </c>
      <c r="J55" s="88">
        <v>0.04</v>
      </c>
      <c r="K55" s="88">
        <v>0.02</v>
      </c>
      <c r="L55" s="88">
        <v>0.01</v>
      </c>
      <c r="M55" s="35"/>
      <c r="N55" s="35"/>
    </row>
    <row r="56" spans="1:14" ht="15.6">
      <c r="A56" s="33" t="s">
        <v>108</v>
      </c>
      <c r="B56" s="73">
        <v>14</v>
      </c>
      <c r="C56" s="73">
        <v>24</v>
      </c>
      <c r="D56" s="88"/>
      <c r="E56" s="88"/>
      <c r="F56" s="88"/>
      <c r="G56" s="88">
        <v>0.23</v>
      </c>
      <c r="H56" s="88">
        <v>0.16</v>
      </c>
      <c r="I56" s="88">
        <v>0.1</v>
      </c>
      <c r="J56" s="88">
        <v>0.06</v>
      </c>
      <c r="K56" s="88">
        <v>0.04</v>
      </c>
      <c r="L56" s="88">
        <v>0.02</v>
      </c>
      <c r="M56" s="88">
        <v>0.01</v>
      </c>
      <c r="N56" s="35"/>
    </row>
    <row r="57" spans="1:14" ht="15.6">
      <c r="A57" s="33" t="s">
        <v>108</v>
      </c>
      <c r="B57" s="73">
        <v>14</v>
      </c>
      <c r="C57" s="73">
        <v>26</v>
      </c>
      <c r="D57" s="88"/>
      <c r="E57" s="88"/>
      <c r="F57" s="88"/>
      <c r="G57" s="88"/>
      <c r="H57" s="88">
        <v>0.19</v>
      </c>
      <c r="I57" s="88">
        <v>0.13</v>
      </c>
      <c r="J57" s="88">
        <v>0.08</v>
      </c>
      <c r="K57" s="88">
        <v>0.05</v>
      </c>
      <c r="L57" s="88">
        <v>0.03</v>
      </c>
      <c r="M57" s="88">
        <v>0.02</v>
      </c>
      <c r="N57" s="88">
        <v>0.01</v>
      </c>
    </row>
    <row r="58" spans="1:14" ht="15.6">
      <c r="A58" s="33" t="s">
        <v>108</v>
      </c>
      <c r="B58" s="73">
        <v>16</v>
      </c>
      <c r="C58" s="73">
        <v>6</v>
      </c>
      <c r="D58" s="88">
        <v>0.06</v>
      </c>
      <c r="E58" s="35"/>
      <c r="F58" s="35"/>
      <c r="G58" s="35"/>
      <c r="H58" s="35"/>
      <c r="I58" s="35"/>
      <c r="J58" s="35"/>
      <c r="K58" s="35"/>
      <c r="L58" s="35"/>
      <c r="M58" s="35"/>
      <c r="N58" s="35"/>
    </row>
    <row r="59" spans="1:14" ht="15.6">
      <c r="A59" s="33" t="s">
        <v>108</v>
      </c>
      <c r="B59" s="73">
        <v>16</v>
      </c>
      <c r="C59" s="73">
        <v>8</v>
      </c>
      <c r="D59" s="88">
        <v>0.16</v>
      </c>
      <c r="E59" s="88">
        <v>0.04</v>
      </c>
      <c r="F59" s="35"/>
      <c r="G59" s="35"/>
      <c r="H59" s="35"/>
      <c r="I59" s="35"/>
      <c r="J59" s="35"/>
      <c r="K59" s="35"/>
      <c r="L59" s="35"/>
      <c r="M59" s="35"/>
      <c r="N59" s="35"/>
    </row>
    <row r="60" spans="1:14" ht="15.6">
      <c r="A60" s="33" t="s">
        <v>108</v>
      </c>
      <c r="B60" s="73">
        <v>16</v>
      </c>
      <c r="C60" s="73">
        <v>10</v>
      </c>
      <c r="D60" s="88">
        <v>0.25</v>
      </c>
      <c r="E60" s="88">
        <v>0.09</v>
      </c>
      <c r="F60" s="88">
        <v>0.03</v>
      </c>
      <c r="G60" s="35"/>
      <c r="H60" s="35"/>
      <c r="I60" s="35"/>
      <c r="J60" s="35"/>
      <c r="K60" s="35"/>
      <c r="L60" s="35"/>
      <c r="M60" s="35"/>
      <c r="N60" s="35"/>
    </row>
    <row r="61" spans="1:14" ht="15.6">
      <c r="A61" s="33" t="s">
        <v>108</v>
      </c>
      <c r="B61" s="73">
        <v>16</v>
      </c>
      <c r="C61" s="73">
        <v>12</v>
      </c>
      <c r="D61" s="88">
        <v>0.36</v>
      </c>
      <c r="E61" s="88">
        <v>0.16</v>
      </c>
      <c r="F61" s="88">
        <v>0.06</v>
      </c>
      <c r="G61" s="88">
        <v>0.02</v>
      </c>
      <c r="H61" s="35"/>
      <c r="I61" s="35"/>
      <c r="J61" s="35"/>
      <c r="K61" s="35"/>
      <c r="L61" s="35"/>
      <c r="M61" s="35"/>
      <c r="N61" s="35"/>
    </row>
    <row r="62" spans="1:14" ht="15.6">
      <c r="A62" s="33" t="s">
        <v>108</v>
      </c>
      <c r="B62" s="73">
        <v>16</v>
      </c>
      <c r="C62" s="73">
        <v>14</v>
      </c>
      <c r="D62" s="88">
        <v>0.49</v>
      </c>
      <c r="E62" s="88">
        <v>0.22</v>
      </c>
      <c r="F62" s="88">
        <v>0.11</v>
      </c>
      <c r="G62" s="88">
        <v>0.05</v>
      </c>
      <c r="H62" s="88">
        <v>0.02</v>
      </c>
      <c r="I62" s="35"/>
      <c r="J62" s="35"/>
      <c r="K62" s="35"/>
      <c r="L62" s="35"/>
      <c r="M62" s="35"/>
      <c r="N62" s="35"/>
    </row>
    <row r="63" spans="1:14" ht="15.6">
      <c r="A63" s="33" t="s">
        <v>108</v>
      </c>
      <c r="B63" s="73">
        <v>16</v>
      </c>
      <c r="C63" s="73">
        <v>16</v>
      </c>
      <c r="D63" s="88"/>
      <c r="E63" s="88">
        <v>0.28999999999999998</v>
      </c>
      <c r="F63" s="88">
        <v>0.16</v>
      </c>
      <c r="G63" s="88">
        <v>0.08</v>
      </c>
      <c r="H63" s="88">
        <v>0.04</v>
      </c>
      <c r="I63" s="88">
        <v>0.01</v>
      </c>
      <c r="J63" s="35"/>
      <c r="K63" s="35"/>
      <c r="L63" s="35"/>
      <c r="M63" s="35"/>
      <c r="N63" s="35"/>
    </row>
    <row r="64" spans="1:14" ht="15.6">
      <c r="A64" s="33" t="s">
        <v>108</v>
      </c>
      <c r="B64" s="73">
        <v>16</v>
      </c>
      <c r="C64" s="73">
        <v>18</v>
      </c>
      <c r="D64" s="88"/>
      <c r="E64" s="88">
        <v>0.37</v>
      </c>
      <c r="F64" s="88">
        <v>0.21</v>
      </c>
      <c r="G64" s="88">
        <v>0.12</v>
      </c>
      <c r="H64" s="88">
        <v>0.06</v>
      </c>
      <c r="I64" s="88">
        <v>0.03</v>
      </c>
      <c r="J64" s="88">
        <v>0.01</v>
      </c>
      <c r="K64" s="35"/>
      <c r="L64" s="35"/>
      <c r="M64" s="35"/>
      <c r="N64" s="35"/>
    </row>
    <row r="65" spans="1:14" ht="15.6">
      <c r="A65" s="33" t="s">
        <v>108</v>
      </c>
      <c r="B65" s="73">
        <v>16</v>
      </c>
      <c r="C65" s="73">
        <v>20</v>
      </c>
      <c r="D65" s="88"/>
      <c r="E65" s="88"/>
      <c r="F65" s="88">
        <v>0.25</v>
      </c>
      <c r="G65" s="88">
        <v>0.16</v>
      </c>
      <c r="H65" s="88">
        <v>0.09</v>
      </c>
      <c r="I65" s="88">
        <v>0.05</v>
      </c>
      <c r="J65" s="88">
        <v>0.02</v>
      </c>
      <c r="K65" s="88">
        <v>0.01</v>
      </c>
      <c r="L65" s="35"/>
      <c r="M65" s="35"/>
      <c r="N65" s="35"/>
    </row>
    <row r="66" spans="1:14" ht="15.6">
      <c r="A66" s="33" t="s">
        <v>108</v>
      </c>
      <c r="B66" s="73">
        <v>16</v>
      </c>
      <c r="C66" s="73">
        <v>22</v>
      </c>
      <c r="D66" s="88"/>
      <c r="E66" s="88"/>
      <c r="F66" s="88"/>
      <c r="G66" s="88">
        <v>0.2</v>
      </c>
      <c r="H66" s="88">
        <v>0.13</v>
      </c>
      <c r="I66" s="88">
        <v>7.0000000000000007E-2</v>
      </c>
      <c r="J66" s="88">
        <v>0.04</v>
      </c>
      <c r="K66" s="88">
        <v>0.02</v>
      </c>
      <c r="L66" s="88">
        <v>0.01</v>
      </c>
      <c r="M66" s="35"/>
      <c r="N66" s="35"/>
    </row>
    <row r="67" spans="1:14" ht="15.6">
      <c r="A67" s="33" t="s">
        <v>108</v>
      </c>
      <c r="B67" s="73">
        <v>16</v>
      </c>
      <c r="C67" s="73">
        <v>24</v>
      </c>
      <c r="D67" s="88"/>
      <c r="E67" s="88"/>
      <c r="F67" s="88"/>
      <c r="G67" s="88">
        <v>0.23</v>
      </c>
      <c r="H67" s="88">
        <v>0.16</v>
      </c>
      <c r="I67" s="88">
        <v>0.1</v>
      </c>
      <c r="J67" s="88">
        <v>0.06</v>
      </c>
      <c r="K67" s="88">
        <v>0.04</v>
      </c>
      <c r="L67" s="88">
        <v>0.02</v>
      </c>
      <c r="M67" s="88">
        <v>0.01</v>
      </c>
      <c r="N67" s="35"/>
    </row>
    <row r="68" spans="1:14" ht="15.6">
      <c r="A68" s="33" t="s">
        <v>108</v>
      </c>
      <c r="B68" s="73">
        <v>16</v>
      </c>
      <c r="C68" s="73">
        <v>26</v>
      </c>
      <c r="D68" s="88"/>
      <c r="E68" s="88"/>
      <c r="F68" s="88"/>
      <c r="G68" s="88"/>
      <c r="H68" s="88">
        <v>0.19</v>
      </c>
      <c r="I68" s="88">
        <v>0.13</v>
      </c>
      <c r="J68" s="88">
        <v>0.08</v>
      </c>
      <c r="K68" s="88">
        <v>0.05</v>
      </c>
      <c r="L68" s="88">
        <v>0.03</v>
      </c>
      <c r="M68" s="88">
        <v>0.02</v>
      </c>
      <c r="N68" s="88">
        <v>0.01</v>
      </c>
    </row>
    <row r="69" spans="1:14" ht="15.6">
      <c r="A69" s="33" t="s">
        <v>108</v>
      </c>
      <c r="B69" s="73">
        <v>18</v>
      </c>
      <c r="C69" s="73">
        <v>6</v>
      </c>
      <c r="D69" s="88">
        <v>0.06</v>
      </c>
      <c r="E69" s="35"/>
      <c r="F69" s="35"/>
      <c r="G69" s="35"/>
      <c r="H69" s="35"/>
      <c r="I69" s="35"/>
      <c r="J69" s="35"/>
      <c r="K69" s="35"/>
      <c r="L69" s="35"/>
      <c r="M69" s="35"/>
      <c r="N69" s="35"/>
    </row>
    <row r="70" spans="1:14" ht="15.6">
      <c r="A70" s="33" t="s">
        <v>108</v>
      </c>
      <c r="B70" s="73">
        <v>18</v>
      </c>
      <c r="C70" s="73">
        <v>8</v>
      </c>
      <c r="D70" s="88">
        <v>0.16</v>
      </c>
      <c r="E70" s="88">
        <v>0.04</v>
      </c>
      <c r="F70" s="35"/>
      <c r="G70" s="35"/>
      <c r="H70" s="35"/>
      <c r="I70" s="35"/>
      <c r="J70" s="35"/>
      <c r="K70" s="35"/>
      <c r="L70" s="35"/>
      <c r="M70" s="35"/>
      <c r="N70" s="35"/>
    </row>
    <row r="71" spans="1:14" ht="15.6">
      <c r="A71" s="33" t="s">
        <v>108</v>
      </c>
      <c r="B71" s="73">
        <v>18</v>
      </c>
      <c r="C71" s="73">
        <v>10</v>
      </c>
      <c r="D71" s="88">
        <v>0.25</v>
      </c>
      <c r="E71" s="88">
        <v>0.09</v>
      </c>
      <c r="F71" s="88">
        <v>0.03</v>
      </c>
      <c r="G71" s="35"/>
      <c r="H71" s="35"/>
      <c r="I71" s="35"/>
      <c r="J71" s="35"/>
      <c r="K71" s="35"/>
      <c r="L71" s="35"/>
      <c r="M71" s="35"/>
      <c r="N71" s="35"/>
    </row>
    <row r="72" spans="1:14" ht="15.6">
      <c r="A72" s="33" t="s">
        <v>108</v>
      </c>
      <c r="B72" s="73">
        <v>18</v>
      </c>
      <c r="C72" s="73">
        <v>12</v>
      </c>
      <c r="D72" s="88">
        <v>0.36</v>
      </c>
      <c r="E72" s="88">
        <v>0.16</v>
      </c>
      <c r="F72" s="88">
        <v>0.06</v>
      </c>
      <c r="G72" s="88">
        <v>0.02</v>
      </c>
      <c r="H72" s="35"/>
      <c r="I72" s="35"/>
      <c r="J72" s="35"/>
      <c r="K72" s="35"/>
      <c r="L72" s="35"/>
      <c r="M72" s="35"/>
      <c r="N72" s="35"/>
    </row>
    <row r="73" spans="1:14" ht="15.6">
      <c r="A73" s="33" t="s">
        <v>108</v>
      </c>
      <c r="B73" s="73">
        <v>18</v>
      </c>
      <c r="C73" s="73">
        <v>14</v>
      </c>
      <c r="D73" s="88">
        <v>0.49</v>
      </c>
      <c r="E73" s="88">
        <v>0.22</v>
      </c>
      <c r="F73" s="88">
        <v>0.11</v>
      </c>
      <c r="G73" s="88">
        <v>0.05</v>
      </c>
      <c r="H73" s="88">
        <v>0.02</v>
      </c>
      <c r="I73" s="35"/>
      <c r="J73" s="35"/>
      <c r="K73" s="35"/>
      <c r="L73" s="35"/>
      <c r="M73" s="35"/>
      <c r="N73" s="35"/>
    </row>
    <row r="74" spans="1:14" ht="15.6">
      <c r="A74" s="33" t="s">
        <v>108</v>
      </c>
      <c r="B74" s="73">
        <v>18</v>
      </c>
      <c r="C74" s="73">
        <v>16</v>
      </c>
      <c r="D74" s="88"/>
      <c r="E74" s="88">
        <v>0.28999999999999998</v>
      </c>
      <c r="F74" s="88">
        <v>0.16</v>
      </c>
      <c r="G74" s="88">
        <v>0.08</v>
      </c>
      <c r="H74" s="88">
        <v>0.04</v>
      </c>
      <c r="I74" s="88">
        <v>0.01</v>
      </c>
      <c r="J74" s="35"/>
      <c r="K74" s="35"/>
      <c r="L74" s="35"/>
      <c r="M74" s="35"/>
      <c r="N74" s="35"/>
    </row>
    <row r="75" spans="1:14" ht="15.6">
      <c r="A75" s="33" t="s">
        <v>108</v>
      </c>
      <c r="B75" s="73">
        <v>18</v>
      </c>
      <c r="C75" s="73">
        <v>18</v>
      </c>
      <c r="D75" s="88"/>
      <c r="E75" s="88">
        <v>0.37</v>
      </c>
      <c r="F75" s="88">
        <v>0.21</v>
      </c>
      <c r="G75" s="88">
        <v>0.12</v>
      </c>
      <c r="H75" s="88">
        <v>0.06</v>
      </c>
      <c r="I75" s="88">
        <v>0.03</v>
      </c>
      <c r="J75" s="88">
        <v>0.01</v>
      </c>
      <c r="K75" s="35"/>
      <c r="L75" s="35"/>
      <c r="M75" s="35"/>
      <c r="N75" s="35"/>
    </row>
    <row r="76" spans="1:14" ht="15.6">
      <c r="A76" s="33" t="s">
        <v>108</v>
      </c>
      <c r="B76" s="73">
        <v>18</v>
      </c>
      <c r="C76" s="73">
        <v>20</v>
      </c>
      <c r="D76" s="88"/>
      <c r="E76" s="88"/>
      <c r="F76" s="88">
        <v>0.25</v>
      </c>
      <c r="G76" s="88">
        <v>0.16</v>
      </c>
      <c r="H76" s="88">
        <v>0.09</v>
      </c>
      <c r="I76" s="88">
        <v>0.05</v>
      </c>
      <c r="J76" s="88">
        <v>0.02</v>
      </c>
      <c r="K76" s="88">
        <v>0.01</v>
      </c>
      <c r="L76" s="35"/>
      <c r="M76" s="35"/>
      <c r="N76" s="35"/>
    </row>
    <row r="77" spans="1:14" ht="15.6">
      <c r="A77" s="33" t="s">
        <v>108</v>
      </c>
      <c r="B77" s="73">
        <v>18</v>
      </c>
      <c r="C77" s="73">
        <v>22</v>
      </c>
      <c r="D77" s="88"/>
      <c r="E77" s="88"/>
      <c r="F77" s="88"/>
      <c r="G77" s="88">
        <v>0.2</v>
      </c>
      <c r="H77" s="88">
        <v>0.13</v>
      </c>
      <c r="I77" s="88">
        <v>7.0000000000000007E-2</v>
      </c>
      <c r="J77" s="88">
        <v>0.04</v>
      </c>
      <c r="K77" s="88">
        <v>0.02</v>
      </c>
      <c r="L77" s="88">
        <v>0.01</v>
      </c>
      <c r="M77" s="35"/>
      <c r="N77" s="35"/>
    </row>
    <row r="78" spans="1:14" ht="15.6">
      <c r="A78" s="33" t="s">
        <v>108</v>
      </c>
      <c r="B78" s="73">
        <v>18</v>
      </c>
      <c r="C78" s="73">
        <v>24</v>
      </c>
      <c r="D78" s="88"/>
      <c r="E78" s="88"/>
      <c r="F78" s="88"/>
      <c r="G78" s="88">
        <v>0.23</v>
      </c>
      <c r="H78" s="88">
        <v>0.16</v>
      </c>
      <c r="I78" s="88">
        <v>0.1</v>
      </c>
      <c r="J78" s="88">
        <v>0.06</v>
      </c>
      <c r="K78" s="88">
        <v>0.04</v>
      </c>
      <c r="L78" s="88">
        <v>0.02</v>
      </c>
      <c r="M78" s="88">
        <v>0.01</v>
      </c>
      <c r="N78" s="35"/>
    </row>
    <row r="79" spans="1:14" ht="15.6">
      <c r="A79" s="33" t="s">
        <v>108</v>
      </c>
      <c r="B79" s="73">
        <v>18</v>
      </c>
      <c r="C79" s="73">
        <v>26</v>
      </c>
      <c r="D79" s="88"/>
      <c r="E79" s="88"/>
      <c r="F79" s="88"/>
      <c r="G79" s="88"/>
      <c r="H79" s="88">
        <v>0.19</v>
      </c>
      <c r="I79" s="88">
        <v>0.13</v>
      </c>
      <c r="J79" s="88">
        <v>0.08</v>
      </c>
      <c r="K79" s="88">
        <v>0.05</v>
      </c>
      <c r="L79" s="88">
        <v>0.03</v>
      </c>
      <c r="M79" s="88">
        <v>0.02</v>
      </c>
      <c r="N79" s="88">
        <v>0.01</v>
      </c>
    </row>
    <row r="80" spans="1:14" ht="15.6">
      <c r="A80" s="33" t="s">
        <v>108</v>
      </c>
      <c r="B80" s="73">
        <v>20</v>
      </c>
      <c r="C80" s="73">
        <v>6</v>
      </c>
      <c r="D80" s="88">
        <v>0.06</v>
      </c>
      <c r="E80" s="35"/>
      <c r="F80" s="35"/>
      <c r="G80" s="35"/>
      <c r="H80" s="35"/>
      <c r="I80" s="35"/>
      <c r="J80" s="35"/>
      <c r="K80" s="35"/>
      <c r="L80" s="35"/>
      <c r="M80" s="35"/>
      <c r="N80" s="35"/>
    </row>
    <row r="81" spans="1:14" ht="15.6">
      <c r="A81" s="33" t="s">
        <v>108</v>
      </c>
      <c r="B81" s="73">
        <v>20</v>
      </c>
      <c r="C81" s="73">
        <v>8</v>
      </c>
      <c r="D81" s="88">
        <v>0.16</v>
      </c>
      <c r="E81" s="88">
        <v>0.04</v>
      </c>
      <c r="F81" s="35"/>
      <c r="G81" s="35"/>
      <c r="H81" s="35"/>
      <c r="I81" s="35"/>
      <c r="J81" s="35"/>
      <c r="K81" s="35"/>
      <c r="L81" s="35"/>
      <c r="M81" s="35"/>
      <c r="N81" s="35"/>
    </row>
    <row r="82" spans="1:14" ht="15.6">
      <c r="A82" s="33" t="s">
        <v>108</v>
      </c>
      <c r="B82" s="73">
        <v>20</v>
      </c>
      <c r="C82" s="73">
        <v>10</v>
      </c>
      <c r="D82" s="88">
        <v>0.25</v>
      </c>
      <c r="E82" s="88">
        <v>0.09</v>
      </c>
      <c r="F82" s="88">
        <v>0.03</v>
      </c>
      <c r="G82" s="35"/>
      <c r="H82" s="35"/>
      <c r="I82" s="35"/>
      <c r="J82" s="35"/>
      <c r="K82" s="35"/>
      <c r="L82" s="35"/>
      <c r="M82" s="35"/>
      <c r="N82" s="35"/>
    </row>
    <row r="83" spans="1:14" ht="15.6">
      <c r="A83" s="33" t="s">
        <v>108</v>
      </c>
      <c r="B83" s="73">
        <v>20</v>
      </c>
      <c r="C83" s="73">
        <v>12</v>
      </c>
      <c r="D83" s="88">
        <v>0.36</v>
      </c>
      <c r="E83" s="88">
        <v>0.16</v>
      </c>
      <c r="F83" s="88">
        <v>0.06</v>
      </c>
      <c r="G83" s="88">
        <v>0.02</v>
      </c>
      <c r="H83" s="35"/>
      <c r="I83" s="35"/>
      <c r="J83" s="35"/>
      <c r="K83" s="35"/>
      <c r="L83" s="35"/>
      <c r="M83" s="35"/>
      <c r="N83" s="35"/>
    </row>
    <row r="84" spans="1:14" ht="15.6">
      <c r="A84" s="33" t="s">
        <v>108</v>
      </c>
      <c r="B84" s="73">
        <v>20</v>
      </c>
      <c r="C84" s="73">
        <v>14</v>
      </c>
      <c r="D84" s="88">
        <v>0.49</v>
      </c>
      <c r="E84" s="88">
        <v>0.22</v>
      </c>
      <c r="F84" s="88">
        <v>0.11</v>
      </c>
      <c r="G84" s="88">
        <v>0.05</v>
      </c>
      <c r="H84" s="88">
        <v>0.02</v>
      </c>
      <c r="I84" s="35"/>
      <c r="J84" s="35"/>
      <c r="K84" s="35"/>
      <c r="L84" s="35"/>
      <c r="M84" s="35"/>
      <c r="N84" s="35"/>
    </row>
    <row r="85" spans="1:14" ht="15.6">
      <c r="A85" s="33" t="s">
        <v>108</v>
      </c>
      <c r="B85" s="73">
        <v>20</v>
      </c>
      <c r="C85" s="73">
        <v>16</v>
      </c>
      <c r="D85" s="88"/>
      <c r="E85" s="88">
        <v>0.28999999999999998</v>
      </c>
      <c r="F85" s="88">
        <v>0.16</v>
      </c>
      <c r="G85" s="88">
        <v>0.08</v>
      </c>
      <c r="H85" s="88">
        <v>0.04</v>
      </c>
      <c r="I85" s="88">
        <v>0.01</v>
      </c>
      <c r="J85" s="35"/>
      <c r="K85" s="35"/>
      <c r="L85" s="35"/>
      <c r="M85" s="35"/>
      <c r="N85" s="35"/>
    </row>
    <row r="86" spans="1:14" ht="15.6">
      <c r="A86" s="33" t="s">
        <v>108</v>
      </c>
      <c r="B86" s="73">
        <v>20</v>
      </c>
      <c r="C86" s="73">
        <v>18</v>
      </c>
      <c r="D86" s="88"/>
      <c r="E86" s="88">
        <v>0.37</v>
      </c>
      <c r="F86" s="88">
        <v>0.21</v>
      </c>
      <c r="G86" s="88">
        <v>0.12</v>
      </c>
      <c r="H86" s="88">
        <v>0.06</v>
      </c>
      <c r="I86" s="88">
        <v>0.03</v>
      </c>
      <c r="J86" s="88">
        <v>0.01</v>
      </c>
      <c r="K86" s="35"/>
      <c r="L86" s="35"/>
      <c r="M86" s="35"/>
      <c r="N86" s="35"/>
    </row>
    <row r="87" spans="1:14" ht="15.6">
      <c r="A87" s="33" t="s">
        <v>108</v>
      </c>
      <c r="B87" s="73">
        <v>20</v>
      </c>
      <c r="C87" s="73">
        <v>20</v>
      </c>
      <c r="D87" s="88"/>
      <c r="E87" s="88"/>
      <c r="F87" s="88">
        <v>0.25</v>
      </c>
      <c r="G87" s="88">
        <v>0.16</v>
      </c>
      <c r="H87" s="88">
        <v>0.09</v>
      </c>
      <c r="I87" s="88">
        <v>0.05</v>
      </c>
      <c r="J87" s="88">
        <v>0.02</v>
      </c>
      <c r="K87" s="88">
        <v>0.01</v>
      </c>
      <c r="L87" s="35"/>
      <c r="M87" s="35"/>
      <c r="N87" s="35"/>
    </row>
    <row r="88" spans="1:14" ht="15.6">
      <c r="A88" s="33" t="s">
        <v>108</v>
      </c>
      <c r="B88" s="73">
        <v>20</v>
      </c>
      <c r="C88" s="73">
        <v>22</v>
      </c>
      <c r="D88" s="88"/>
      <c r="E88" s="88"/>
      <c r="F88" s="88"/>
      <c r="G88" s="88">
        <v>0.2</v>
      </c>
      <c r="H88" s="88">
        <v>0.13</v>
      </c>
      <c r="I88" s="88">
        <v>7.0000000000000007E-2</v>
      </c>
      <c r="J88" s="88">
        <v>0.04</v>
      </c>
      <c r="K88" s="88">
        <v>0.02</v>
      </c>
      <c r="L88" s="88">
        <v>0.01</v>
      </c>
      <c r="M88" s="35"/>
      <c r="N88" s="35"/>
    </row>
    <row r="89" spans="1:14" ht="15.6">
      <c r="A89" s="33" t="s">
        <v>108</v>
      </c>
      <c r="B89" s="73">
        <v>20</v>
      </c>
      <c r="C89" s="73">
        <v>24</v>
      </c>
      <c r="D89" s="88"/>
      <c r="E89" s="88"/>
      <c r="F89" s="88"/>
      <c r="G89" s="88">
        <v>0.23</v>
      </c>
      <c r="H89" s="88">
        <v>0.16</v>
      </c>
      <c r="I89" s="88">
        <v>0.1</v>
      </c>
      <c r="J89" s="88">
        <v>0.06</v>
      </c>
      <c r="K89" s="88">
        <v>0.04</v>
      </c>
      <c r="L89" s="88">
        <v>0.02</v>
      </c>
      <c r="M89" s="88">
        <v>0.01</v>
      </c>
      <c r="N89" s="35"/>
    </row>
    <row r="90" spans="1:14" ht="15.6">
      <c r="A90" s="33" t="s">
        <v>108</v>
      </c>
      <c r="B90" s="73">
        <v>20</v>
      </c>
      <c r="C90" s="73">
        <v>26</v>
      </c>
      <c r="D90" s="88"/>
      <c r="E90" s="88"/>
      <c r="F90" s="88"/>
      <c r="G90" s="88"/>
      <c r="H90" s="88">
        <v>0.19</v>
      </c>
      <c r="I90" s="88">
        <v>0.13</v>
      </c>
      <c r="J90" s="88">
        <v>0.08</v>
      </c>
      <c r="K90" s="88">
        <v>0.05</v>
      </c>
      <c r="L90" s="88">
        <v>0.03</v>
      </c>
      <c r="M90" s="88">
        <v>0.02</v>
      </c>
      <c r="N90" s="88">
        <v>0.01</v>
      </c>
    </row>
    <row r="91" spans="1:14" ht="15.6">
      <c r="A91" s="33" t="s">
        <v>108</v>
      </c>
      <c r="B91" s="73">
        <v>22</v>
      </c>
      <c r="C91" s="73">
        <v>6</v>
      </c>
      <c r="D91" s="88">
        <v>0.06</v>
      </c>
      <c r="E91" s="35"/>
      <c r="F91" s="35"/>
      <c r="G91" s="35"/>
      <c r="H91" s="35"/>
      <c r="I91" s="35"/>
      <c r="J91" s="35"/>
      <c r="K91" s="35"/>
      <c r="L91" s="35"/>
      <c r="M91" s="35"/>
      <c r="N91" s="35"/>
    </row>
    <row r="92" spans="1:14" ht="15.6">
      <c r="A92" s="33" t="s">
        <v>108</v>
      </c>
      <c r="B92" s="73">
        <v>22</v>
      </c>
      <c r="C92" s="73">
        <v>8</v>
      </c>
      <c r="D92" s="88">
        <v>0.16</v>
      </c>
      <c r="E92" s="88">
        <v>0.04</v>
      </c>
      <c r="F92" s="35"/>
      <c r="G92" s="35"/>
      <c r="H92" s="35"/>
      <c r="I92" s="35"/>
      <c r="J92" s="35"/>
      <c r="K92" s="35"/>
      <c r="L92" s="35"/>
      <c r="M92" s="35"/>
      <c r="N92" s="35"/>
    </row>
    <row r="93" spans="1:14" ht="15.6">
      <c r="A93" s="33" t="s">
        <v>108</v>
      </c>
      <c r="B93" s="73">
        <v>22</v>
      </c>
      <c r="C93" s="73">
        <v>10</v>
      </c>
      <c r="D93" s="88">
        <v>0.25</v>
      </c>
      <c r="E93" s="88">
        <v>0.09</v>
      </c>
      <c r="F93" s="88">
        <v>0.03</v>
      </c>
      <c r="G93" s="35"/>
      <c r="H93" s="35"/>
      <c r="I93" s="35"/>
      <c r="J93" s="35"/>
      <c r="K93" s="35"/>
      <c r="L93" s="35"/>
      <c r="M93" s="35"/>
      <c r="N93" s="35"/>
    </row>
    <row r="94" spans="1:14" ht="15.6">
      <c r="A94" s="33" t="s">
        <v>108</v>
      </c>
      <c r="B94" s="73">
        <v>22</v>
      </c>
      <c r="C94" s="73">
        <v>12</v>
      </c>
      <c r="D94" s="88">
        <v>0.36</v>
      </c>
      <c r="E94" s="88">
        <v>0.16</v>
      </c>
      <c r="F94" s="88">
        <v>0.06</v>
      </c>
      <c r="G94" s="88">
        <v>0.02</v>
      </c>
      <c r="H94" s="35"/>
      <c r="I94" s="35"/>
      <c r="J94" s="35"/>
      <c r="K94" s="35"/>
      <c r="L94" s="35"/>
      <c r="M94" s="35"/>
      <c r="N94" s="35"/>
    </row>
    <row r="95" spans="1:14" ht="15.6">
      <c r="A95" s="33" t="s">
        <v>108</v>
      </c>
      <c r="B95" s="73">
        <v>22</v>
      </c>
      <c r="C95" s="73">
        <v>14</v>
      </c>
      <c r="D95" s="88">
        <v>0.49</v>
      </c>
      <c r="E95" s="88">
        <v>0.22</v>
      </c>
      <c r="F95" s="88">
        <v>0.11</v>
      </c>
      <c r="G95" s="88">
        <v>0.05</v>
      </c>
      <c r="H95" s="88">
        <v>0.02</v>
      </c>
      <c r="I95" s="35"/>
      <c r="J95" s="35"/>
      <c r="K95" s="35"/>
      <c r="L95" s="35"/>
      <c r="M95" s="35"/>
      <c r="N95" s="35"/>
    </row>
    <row r="96" spans="1:14" ht="15.6">
      <c r="A96" s="33" t="s">
        <v>108</v>
      </c>
      <c r="B96" s="73">
        <v>22</v>
      </c>
      <c r="C96" s="73">
        <v>16</v>
      </c>
      <c r="D96" s="88"/>
      <c r="E96" s="88">
        <v>0.28999999999999998</v>
      </c>
      <c r="F96" s="88">
        <v>0.16</v>
      </c>
      <c r="G96" s="88">
        <v>0.08</v>
      </c>
      <c r="H96" s="88">
        <v>0.04</v>
      </c>
      <c r="I96" s="88">
        <v>0.01</v>
      </c>
      <c r="J96" s="35"/>
      <c r="K96" s="35"/>
      <c r="L96" s="35"/>
      <c r="M96" s="35"/>
      <c r="N96" s="35"/>
    </row>
    <row r="97" spans="1:14" ht="15.6">
      <c r="A97" s="33" t="s">
        <v>108</v>
      </c>
      <c r="B97" s="73">
        <v>22</v>
      </c>
      <c r="C97" s="73">
        <v>18</v>
      </c>
      <c r="D97" s="88"/>
      <c r="E97" s="88">
        <v>0.37</v>
      </c>
      <c r="F97" s="88">
        <v>0.21</v>
      </c>
      <c r="G97" s="88">
        <v>0.12</v>
      </c>
      <c r="H97" s="88">
        <v>0.06</v>
      </c>
      <c r="I97" s="88">
        <v>0.03</v>
      </c>
      <c r="J97" s="88">
        <v>0.01</v>
      </c>
      <c r="K97" s="35"/>
      <c r="L97" s="35"/>
      <c r="M97" s="35"/>
      <c r="N97" s="35"/>
    </row>
    <row r="98" spans="1:14" ht="15.6">
      <c r="A98" s="33" t="s">
        <v>108</v>
      </c>
      <c r="B98" s="73">
        <v>22</v>
      </c>
      <c r="C98" s="73">
        <v>20</v>
      </c>
      <c r="D98" s="88"/>
      <c r="E98" s="88"/>
      <c r="F98" s="88">
        <v>0.25</v>
      </c>
      <c r="G98" s="88">
        <v>0.16</v>
      </c>
      <c r="H98" s="88">
        <v>0.09</v>
      </c>
      <c r="I98" s="88">
        <v>0.05</v>
      </c>
      <c r="J98" s="88">
        <v>0.02</v>
      </c>
      <c r="K98" s="88">
        <v>0.01</v>
      </c>
      <c r="L98" s="35"/>
      <c r="M98" s="35"/>
      <c r="N98" s="35"/>
    </row>
    <row r="99" spans="1:14" ht="15.6">
      <c r="A99" s="33" t="s">
        <v>108</v>
      </c>
      <c r="B99" s="73">
        <v>22</v>
      </c>
      <c r="C99" s="73">
        <v>22</v>
      </c>
      <c r="D99" s="88"/>
      <c r="E99" s="88"/>
      <c r="F99" s="88"/>
      <c r="G99" s="88">
        <v>0.2</v>
      </c>
      <c r="H99" s="88">
        <v>0.13</v>
      </c>
      <c r="I99" s="88">
        <v>7.0000000000000007E-2</v>
      </c>
      <c r="J99" s="88">
        <v>0.04</v>
      </c>
      <c r="K99" s="88">
        <v>0.02</v>
      </c>
      <c r="L99" s="88">
        <v>0.01</v>
      </c>
      <c r="M99" s="35"/>
      <c r="N99" s="35"/>
    </row>
    <row r="100" spans="1:14" ht="15.6">
      <c r="A100" s="33" t="s">
        <v>108</v>
      </c>
      <c r="B100" s="73">
        <v>22</v>
      </c>
      <c r="C100" s="73">
        <v>24</v>
      </c>
      <c r="D100" s="88"/>
      <c r="E100" s="88"/>
      <c r="F100" s="88"/>
      <c r="G100" s="88">
        <v>0.23</v>
      </c>
      <c r="H100" s="88">
        <v>0.16</v>
      </c>
      <c r="I100" s="88">
        <v>0.1</v>
      </c>
      <c r="J100" s="88">
        <v>0.06</v>
      </c>
      <c r="K100" s="88">
        <v>0.04</v>
      </c>
      <c r="L100" s="88">
        <v>0.02</v>
      </c>
      <c r="M100" s="88">
        <v>0.01</v>
      </c>
      <c r="N100" s="35"/>
    </row>
    <row r="101" spans="1:14" ht="15.6">
      <c r="A101" s="33" t="s">
        <v>108</v>
      </c>
      <c r="B101" s="73">
        <v>22</v>
      </c>
      <c r="C101" s="73">
        <v>26</v>
      </c>
      <c r="D101" s="88"/>
      <c r="E101" s="88"/>
      <c r="F101" s="88"/>
      <c r="G101" s="88"/>
      <c r="H101" s="88">
        <v>0.19</v>
      </c>
      <c r="I101" s="88">
        <v>0.13</v>
      </c>
      <c r="J101" s="88">
        <v>0.08</v>
      </c>
      <c r="K101" s="88">
        <v>0.05</v>
      </c>
      <c r="L101" s="88">
        <v>0.03</v>
      </c>
      <c r="M101" s="88">
        <v>0.02</v>
      </c>
      <c r="N101" s="88">
        <v>0.01</v>
      </c>
    </row>
    <row r="102" spans="1:14" ht="15.6">
      <c r="A102" s="33" t="s">
        <v>108</v>
      </c>
      <c r="B102" s="73">
        <v>24</v>
      </c>
      <c r="C102" s="73">
        <v>6</v>
      </c>
      <c r="D102" s="88">
        <v>0.06</v>
      </c>
      <c r="E102" s="35"/>
      <c r="F102" s="35"/>
      <c r="G102" s="35"/>
      <c r="H102" s="35"/>
      <c r="I102" s="35"/>
      <c r="J102" s="35"/>
      <c r="K102" s="35"/>
      <c r="L102" s="35"/>
      <c r="M102" s="35"/>
      <c r="N102" s="35"/>
    </row>
    <row r="103" spans="1:14" ht="15.6">
      <c r="A103" s="33" t="s">
        <v>108</v>
      </c>
      <c r="B103" s="73">
        <v>24</v>
      </c>
      <c r="C103" s="73">
        <v>8</v>
      </c>
      <c r="D103" s="88">
        <v>0.16</v>
      </c>
      <c r="E103" s="88">
        <v>0.04</v>
      </c>
      <c r="F103" s="35"/>
      <c r="G103" s="35"/>
      <c r="H103" s="35"/>
      <c r="I103" s="35"/>
      <c r="J103" s="35"/>
      <c r="K103" s="35"/>
      <c r="L103" s="35"/>
      <c r="M103" s="35"/>
      <c r="N103" s="35"/>
    </row>
    <row r="104" spans="1:14" ht="15.6">
      <c r="A104" s="33" t="s">
        <v>108</v>
      </c>
      <c r="B104" s="73">
        <v>24</v>
      </c>
      <c r="C104" s="73">
        <v>10</v>
      </c>
      <c r="D104" s="88">
        <v>0.25</v>
      </c>
      <c r="E104" s="88">
        <v>0.09</v>
      </c>
      <c r="F104" s="88">
        <v>0.03</v>
      </c>
      <c r="G104" s="35"/>
      <c r="H104" s="35"/>
      <c r="I104" s="35"/>
      <c r="J104" s="35"/>
      <c r="K104" s="35"/>
      <c r="L104" s="35"/>
      <c r="M104" s="35"/>
      <c r="N104" s="35"/>
    </row>
    <row r="105" spans="1:14" ht="15.6">
      <c r="A105" s="33" t="s">
        <v>108</v>
      </c>
      <c r="B105" s="73">
        <v>24</v>
      </c>
      <c r="C105" s="73">
        <v>12</v>
      </c>
      <c r="D105" s="88">
        <v>0.36</v>
      </c>
      <c r="E105" s="88">
        <v>0.16</v>
      </c>
      <c r="F105" s="88">
        <v>0.06</v>
      </c>
      <c r="G105" s="88">
        <v>0.02</v>
      </c>
      <c r="H105" s="35"/>
      <c r="I105" s="35"/>
      <c r="J105" s="35"/>
      <c r="K105" s="35"/>
      <c r="L105" s="35"/>
      <c r="M105" s="35"/>
      <c r="N105" s="35"/>
    </row>
    <row r="106" spans="1:14" ht="15.6">
      <c r="A106" s="33" t="s">
        <v>108</v>
      </c>
      <c r="B106" s="73">
        <v>24</v>
      </c>
      <c r="C106" s="73">
        <v>14</v>
      </c>
      <c r="D106" s="88">
        <v>0.49</v>
      </c>
      <c r="E106" s="88">
        <v>0.22</v>
      </c>
      <c r="F106" s="88">
        <v>0.11</v>
      </c>
      <c r="G106" s="88">
        <v>0.05</v>
      </c>
      <c r="H106" s="88">
        <v>0.02</v>
      </c>
      <c r="I106" s="35"/>
      <c r="J106" s="35"/>
      <c r="K106" s="35"/>
      <c r="L106" s="35"/>
      <c r="M106" s="35"/>
      <c r="N106" s="35"/>
    </row>
    <row r="107" spans="1:14" ht="15.6">
      <c r="A107" s="33" t="s">
        <v>108</v>
      </c>
      <c r="B107" s="73">
        <v>24</v>
      </c>
      <c r="C107" s="73">
        <v>16</v>
      </c>
      <c r="D107" s="88"/>
      <c r="E107" s="88">
        <v>0.28999999999999998</v>
      </c>
      <c r="F107" s="88">
        <v>0.16</v>
      </c>
      <c r="G107" s="88">
        <v>0.08</v>
      </c>
      <c r="H107" s="88">
        <v>0.04</v>
      </c>
      <c r="I107" s="88">
        <v>0.01</v>
      </c>
      <c r="J107" s="35"/>
      <c r="K107" s="35"/>
      <c r="L107" s="35"/>
      <c r="M107" s="35"/>
      <c r="N107" s="35"/>
    </row>
    <row r="108" spans="1:14" ht="15.6">
      <c r="A108" s="33" t="s">
        <v>108</v>
      </c>
      <c r="B108" s="73">
        <v>24</v>
      </c>
      <c r="C108" s="73">
        <v>18</v>
      </c>
      <c r="D108" s="88"/>
      <c r="E108" s="88">
        <v>0.37</v>
      </c>
      <c r="F108" s="88">
        <v>0.21</v>
      </c>
      <c r="G108" s="88">
        <v>0.12</v>
      </c>
      <c r="H108" s="88">
        <v>0.06</v>
      </c>
      <c r="I108" s="88">
        <v>0.03</v>
      </c>
      <c r="J108" s="88">
        <v>0.01</v>
      </c>
      <c r="K108" s="35"/>
      <c r="L108" s="35"/>
      <c r="M108" s="35"/>
      <c r="N108" s="35"/>
    </row>
    <row r="109" spans="1:14" ht="15.6">
      <c r="A109" s="33" t="s">
        <v>108</v>
      </c>
      <c r="B109" s="73">
        <v>24</v>
      </c>
      <c r="C109" s="73">
        <v>20</v>
      </c>
      <c r="D109" s="88"/>
      <c r="E109" s="88"/>
      <c r="F109" s="88">
        <v>0.25</v>
      </c>
      <c r="G109" s="88">
        <v>0.16</v>
      </c>
      <c r="H109" s="88">
        <v>0.09</v>
      </c>
      <c r="I109" s="88">
        <v>0.05</v>
      </c>
      <c r="J109" s="88">
        <v>0.02</v>
      </c>
      <c r="K109" s="88">
        <v>0.01</v>
      </c>
      <c r="L109" s="35"/>
      <c r="M109" s="35"/>
      <c r="N109" s="35"/>
    </row>
    <row r="110" spans="1:14" ht="15.6">
      <c r="A110" s="33" t="s">
        <v>108</v>
      </c>
      <c r="B110" s="73">
        <v>24</v>
      </c>
      <c r="C110" s="73">
        <v>22</v>
      </c>
      <c r="D110" s="88"/>
      <c r="E110" s="88"/>
      <c r="F110" s="88"/>
      <c r="G110" s="88">
        <v>0.2</v>
      </c>
      <c r="H110" s="88">
        <v>0.13</v>
      </c>
      <c r="I110" s="88">
        <v>7.0000000000000007E-2</v>
      </c>
      <c r="J110" s="88">
        <v>0.04</v>
      </c>
      <c r="K110" s="88">
        <v>0.02</v>
      </c>
      <c r="L110" s="88">
        <v>0.01</v>
      </c>
      <c r="M110" s="35"/>
      <c r="N110" s="35"/>
    </row>
    <row r="111" spans="1:14" ht="15.6">
      <c r="A111" s="33" t="s">
        <v>108</v>
      </c>
      <c r="B111" s="73">
        <v>24</v>
      </c>
      <c r="C111" s="73">
        <v>24</v>
      </c>
      <c r="D111" s="88"/>
      <c r="E111" s="88"/>
      <c r="F111" s="88"/>
      <c r="G111" s="88">
        <v>0.23</v>
      </c>
      <c r="H111" s="88">
        <v>0.16</v>
      </c>
      <c r="I111" s="88">
        <v>0.1</v>
      </c>
      <c r="J111" s="88">
        <v>0.06</v>
      </c>
      <c r="K111" s="88">
        <v>0.04</v>
      </c>
      <c r="L111" s="88">
        <v>0.02</v>
      </c>
      <c r="M111" s="88">
        <v>0.01</v>
      </c>
      <c r="N111" s="35"/>
    </row>
    <row r="112" spans="1:14" ht="15.6">
      <c r="A112" s="33" t="s">
        <v>108</v>
      </c>
      <c r="B112" s="73">
        <v>24</v>
      </c>
      <c r="C112" s="73">
        <v>26</v>
      </c>
      <c r="D112" s="88"/>
      <c r="E112" s="88"/>
      <c r="F112" s="88"/>
      <c r="G112" s="88"/>
      <c r="H112" s="88">
        <v>0.19</v>
      </c>
      <c r="I112" s="88">
        <v>0.13</v>
      </c>
      <c r="J112" s="88">
        <v>0.08</v>
      </c>
      <c r="K112" s="88">
        <v>0.05</v>
      </c>
      <c r="L112" s="88">
        <v>0.03</v>
      </c>
      <c r="M112" s="88">
        <v>0.02</v>
      </c>
      <c r="N112" s="88">
        <v>0.01</v>
      </c>
    </row>
    <row r="113" spans="1:14" ht="15.6">
      <c r="A113" s="33" t="s">
        <v>108</v>
      </c>
      <c r="B113" s="73">
        <v>26</v>
      </c>
      <c r="C113" s="73">
        <v>6</v>
      </c>
      <c r="D113" s="88">
        <v>0.06</v>
      </c>
      <c r="E113" s="35"/>
      <c r="F113" s="35"/>
      <c r="G113" s="35"/>
      <c r="H113" s="35"/>
      <c r="I113" s="35"/>
      <c r="J113" s="35"/>
      <c r="K113" s="35"/>
      <c r="L113" s="35"/>
      <c r="M113" s="35"/>
      <c r="N113" s="35"/>
    </row>
    <row r="114" spans="1:14" ht="15.6">
      <c r="A114" s="33" t="s">
        <v>108</v>
      </c>
      <c r="B114" s="73">
        <v>26</v>
      </c>
      <c r="C114" s="73">
        <v>8</v>
      </c>
      <c r="D114" s="88">
        <v>0.16</v>
      </c>
      <c r="E114" s="88">
        <v>0.04</v>
      </c>
      <c r="F114" s="35"/>
      <c r="G114" s="35"/>
      <c r="H114" s="35"/>
      <c r="I114" s="35"/>
      <c r="J114" s="35"/>
      <c r="K114" s="35"/>
      <c r="L114" s="35"/>
      <c r="M114" s="35"/>
      <c r="N114" s="35"/>
    </row>
    <row r="115" spans="1:14" ht="15.6">
      <c r="A115" s="33" t="s">
        <v>108</v>
      </c>
      <c r="B115" s="73">
        <v>26</v>
      </c>
      <c r="C115" s="73">
        <v>10</v>
      </c>
      <c r="D115" s="88">
        <v>0.25</v>
      </c>
      <c r="E115" s="88">
        <v>0.09</v>
      </c>
      <c r="F115" s="88">
        <v>0.03</v>
      </c>
      <c r="G115" s="35"/>
      <c r="H115" s="35"/>
      <c r="I115" s="35"/>
      <c r="J115" s="35"/>
      <c r="K115" s="35"/>
      <c r="L115" s="35"/>
      <c r="M115" s="35"/>
      <c r="N115" s="35"/>
    </row>
    <row r="116" spans="1:14" ht="15.6">
      <c r="A116" s="33" t="s">
        <v>108</v>
      </c>
      <c r="B116" s="73">
        <v>26</v>
      </c>
      <c r="C116" s="73">
        <v>12</v>
      </c>
      <c r="D116" s="88">
        <v>0.36</v>
      </c>
      <c r="E116" s="88">
        <v>0.16</v>
      </c>
      <c r="F116" s="88">
        <v>0.06</v>
      </c>
      <c r="G116" s="88">
        <v>0.02</v>
      </c>
      <c r="H116" s="35"/>
      <c r="I116" s="35"/>
      <c r="J116" s="35"/>
      <c r="K116" s="35"/>
      <c r="L116" s="35"/>
      <c r="M116" s="35"/>
      <c r="N116" s="35"/>
    </row>
    <row r="117" spans="1:14" ht="15.6">
      <c r="A117" s="33" t="s">
        <v>108</v>
      </c>
      <c r="B117" s="73">
        <v>26</v>
      </c>
      <c r="C117" s="73">
        <v>14</v>
      </c>
      <c r="D117" s="88">
        <v>0.49</v>
      </c>
      <c r="E117" s="88">
        <v>0.22</v>
      </c>
      <c r="F117" s="88">
        <v>0.11</v>
      </c>
      <c r="G117" s="88">
        <v>0.05</v>
      </c>
      <c r="H117" s="88">
        <v>0.02</v>
      </c>
      <c r="I117" s="35"/>
      <c r="J117" s="35"/>
      <c r="K117" s="35"/>
      <c r="L117" s="35"/>
      <c r="M117" s="35"/>
      <c r="N117" s="35"/>
    </row>
    <row r="118" spans="1:14" ht="15.6">
      <c r="A118" s="33" t="s">
        <v>108</v>
      </c>
      <c r="B118" s="73">
        <v>26</v>
      </c>
      <c r="C118" s="73">
        <v>16</v>
      </c>
      <c r="D118" s="88"/>
      <c r="E118" s="88">
        <v>0.28999999999999998</v>
      </c>
      <c r="F118" s="88">
        <v>0.16</v>
      </c>
      <c r="G118" s="88">
        <v>0.08</v>
      </c>
      <c r="H118" s="88">
        <v>0.04</v>
      </c>
      <c r="I118" s="88">
        <v>0.01</v>
      </c>
      <c r="J118" s="35"/>
      <c r="K118" s="35"/>
      <c r="L118" s="35"/>
      <c r="M118" s="35"/>
      <c r="N118" s="35"/>
    </row>
    <row r="119" spans="1:14" ht="15.6">
      <c r="A119" s="33" t="s">
        <v>108</v>
      </c>
      <c r="B119" s="73">
        <v>26</v>
      </c>
      <c r="C119" s="73">
        <v>18</v>
      </c>
      <c r="D119" s="88"/>
      <c r="E119" s="88">
        <v>0.37</v>
      </c>
      <c r="F119" s="88">
        <v>0.21</v>
      </c>
      <c r="G119" s="88">
        <v>0.12</v>
      </c>
      <c r="H119" s="88">
        <v>0.06</v>
      </c>
      <c r="I119" s="88">
        <v>0.03</v>
      </c>
      <c r="J119" s="88">
        <v>0.01</v>
      </c>
      <c r="K119" s="35"/>
      <c r="L119" s="35"/>
      <c r="M119" s="35"/>
      <c r="N119" s="35"/>
    </row>
    <row r="120" spans="1:14" ht="15.6">
      <c r="A120" s="33" t="s">
        <v>108</v>
      </c>
      <c r="B120" s="73">
        <v>26</v>
      </c>
      <c r="C120" s="73">
        <v>20</v>
      </c>
      <c r="D120" s="88"/>
      <c r="E120" s="88"/>
      <c r="F120" s="88">
        <v>0.25</v>
      </c>
      <c r="G120" s="88">
        <v>0.16</v>
      </c>
      <c r="H120" s="88">
        <v>0.09</v>
      </c>
      <c r="I120" s="88">
        <v>0.05</v>
      </c>
      <c r="J120" s="88">
        <v>0.02</v>
      </c>
      <c r="K120" s="88">
        <v>0.01</v>
      </c>
      <c r="L120" s="35"/>
      <c r="M120" s="35"/>
      <c r="N120" s="35"/>
    </row>
    <row r="121" spans="1:14" ht="15.6">
      <c r="A121" s="33" t="s">
        <v>108</v>
      </c>
      <c r="B121" s="73">
        <v>26</v>
      </c>
      <c r="C121" s="73">
        <v>22</v>
      </c>
      <c r="D121" s="88"/>
      <c r="E121" s="88"/>
      <c r="F121" s="88"/>
      <c r="G121" s="88">
        <v>0.2</v>
      </c>
      <c r="H121" s="88">
        <v>0.13</v>
      </c>
      <c r="I121" s="88">
        <v>7.0000000000000007E-2</v>
      </c>
      <c r="J121" s="88">
        <v>0.04</v>
      </c>
      <c r="K121" s="88">
        <v>0.02</v>
      </c>
      <c r="L121" s="88">
        <v>0.01</v>
      </c>
      <c r="M121" s="35"/>
      <c r="N121" s="35"/>
    </row>
    <row r="122" spans="1:14" ht="15.6">
      <c r="A122" s="33" t="s">
        <v>108</v>
      </c>
      <c r="B122" s="73">
        <v>26</v>
      </c>
      <c r="C122" s="73">
        <v>24</v>
      </c>
      <c r="D122" s="88"/>
      <c r="E122" s="88"/>
      <c r="F122" s="88"/>
      <c r="G122" s="88">
        <v>0.23</v>
      </c>
      <c r="H122" s="88">
        <v>0.16</v>
      </c>
      <c r="I122" s="88">
        <v>0.1</v>
      </c>
      <c r="J122" s="88">
        <v>0.06</v>
      </c>
      <c r="K122" s="88">
        <v>0.04</v>
      </c>
      <c r="L122" s="88">
        <v>0.02</v>
      </c>
      <c r="M122" s="88">
        <v>0.01</v>
      </c>
      <c r="N122" s="35"/>
    </row>
    <row r="123" spans="1:14" ht="15.6">
      <c r="A123" s="33" t="s">
        <v>108</v>
      </c>
      <c r="B123" s="73">
        <v>26</v>
      </c>
      <c r="C123" s="73">
        <v>26</v>
      </c>
      <c r="D123" s="88"/>
      <c r="E123" s="88"/>
      <c r="F123" s="88"/>
      <c r="G123" s="88"/>
      <c r="H123" s="88">
        <v>0.19</v>
      </c>
      <c r="I123" s="88">
        <v>0.13</v>
      </c>
      <c r="J123" s="88">
        <v>0.08</v>
      </c>
      <c r="K123" s="88">
        <v>0.05</v>
      </c>
      <c r="L123" s="88">
        <v>0.03</v>
      </c>
      <c r="M123" s="88">
        <v>0.02</v>
      </c>
      <c r="N123" s="88">
        <v>0.01</v>
      </c>
    </row>
    <row r="124" spans="1:14" ht="15.6">
      <c r="A124" s="33" t="s">
        <v>108</v>
      </c>
      <c r="B124" s="73">
        <v>28</v>
      </c>
      <c r="C124" s="73">
        <v>6</v>
      </c>
      <c r="D124" s="88">
        <v>0.06</v>
      </c>
      <c r="E124" s="35"/>
      <c r="F124" s="35"/>
      <c r="G124" s="35"/>
      <c r="H124" s="35"/>
      <c r="I124" s="35"/>
      <c r="J124" s="35"/>
      <c r="K124" s="35"/>
      <c r="L124" s="35"/>
      <c r="M124" s="35"/>
      <c r="N124" s="35"/>
    </row>
    <row r="125" spans="1:14" ht="15.6">
      <c r="A125" s="33" t="s">
        <v>108</v>
      </c>
      <c r="B125" s="73">
        <v>28</v>
      </c>
      <c r="C125" s="73">
        <v>8</v>
      </c>
      <c r="D125" s="88">
        <v>0.16</v>
      </c>
      <c r="E125" s="88">
        <v>0.04</v>
      </c>
      <c r="F125" s="35"/>
      <c r="G125" s="35"/>
      <c r="H125" s="35"/>
      <c r="I125" s="35"/>
      <c r="J125" s="35"/>
      <c r="K125" s="35"/>
      <c r="L125" s="35"/>
      <c r="M125" s="35"/>
      <c r="N125" s="35"/>
    </row>
    <row r="126" spans="1:14" ht="15.6">
      <c r="A126" s="33" t="s">
        <v>108</v>
      </c>
      <c r="B126" s="73">
        <v>28</v>
      </c>
      <c r="C126" s="73">
        <v>10</v>
      </c>
      <c r="D126" s="88">
        <v>0.25</v>
      </c>
      <c r="E126" s="88">
        <v>0.09</v>
      </c>
      <c r="F126" s="88">
        <v>0.03</v>
      </c>
      <c r="G126" s="35"/>
      <c r="H126" s="35"/>
      <c r="I126" s="35"/>
      <c r="J126" s="35"/>
      <c r="K126" s="35"/>
      <c r="L126" s="35"/>
      <c r="M126" s="35"/>
      <c r="N126" s="35"/>
    </row>
    <row r="127" spans="1:14" ht="15.6">
      <c r="A127" s="33" t="s">
        <v>108</v>
      </c>
      <c r="B127" s="73">
        <v>28</v>
      </c>
      <c r="C127" s="73">
        <v>12</v>
      </c>
      <c r="D127" s="88">
        <v>0.36</v>
      </c>
      <c r="E127" s="88">
        <v>0.16</v>
      </c>
      <c r="F127" s="88">
        <v>0.06</v>
      </c>
      <c r="G127" s="88">
        <v>0.02</v>
      </c>
      <c r="H127" s="35"/>
      <c r="I127" s="35"/>
      <c r="J127" s="35"/>
      <c r="K127" s="35"/>
      <c r="L127" s="35"/>
      <c r="M127" s="35"/>
      <c r="N127" s="35"/>
    </row>
    <row r="128" spans="1:14" ht="15.6">
      <c r="A128" s="33" t="s">
        <v>108</v>
      </c>
      <c r="B128" s="73">
        <v>28</v>
      </c>
      <c r="C128" s="73">
        <v>14</v>
      </c>
      <c r="D128" s="88">
        <v>0.49</v>
      </c>
      <c r="E128" s="88">
        <v>0.22</v>
      </c>
      <c r="F128" s="88">
        <v>0.11</v>
      </c>
      <c r="G128" s="88">
        <v>0.05</v>
      </c>
      <c r="H128" s="88">
        <v>0.02</v>
      </c>
      <c r="I128" s="35"/>
      <c r="J128" s="35"/>
      <c r="K128" s="35"/>
      <c r="L128" s="35"/>
      <c r="M128" s="35"/>
      <c r="N128" s="35"/>
    </row>
    <row r="129" spans="1:14" ht="15.6">
      <c r="A129" s="33" t="s">
        <v>108</v>
      </c>
      <c r="B129" s="73">
        <v>28</v>
      </c>
      <c r="C129" s="73">
        <v>16</v>
      </c>
      <c r="D129" s="88"/>
      <c r="E129" s="88">
        <v>0.28999999999999998</v>
      </c>
      <c r="F129" s="88">
        <v>0.16</v>
      </c>
      <c r="G129" s="88">
        <v>0.08</v>
      </c>
      <c r="H129" s="88">
        <v>0.04</v>
      </c>
      <c r="I129" s="88">
        <v>0.01</v>
      </c>
      <c r="J129" s="35"/>
      <c r="K129" s="35"/>
      <c r="L129" s="35"/>
      <c r="M129" s="35"/>
      <c r="N129" s="35"/>
    </row>
    <row r="130" spans="1:14" ht="15.6">
      <c r="A130" s="33" t="s">
        <v>108</v>
      </c>
      <c r="B130" s="73">
        <v>28</v>
      </c>
      <c r="C130" s="73">
        <v>18</v>
      </c>
      <c r="D130" s="88"/>
      <c r="E130" s="88">
        <v>0.37</v>
      </c>
      <c r="F130" s="88">
        <v>0.21</v>
      </c>
      <c r="G130" s="88">
        <v>0.12</v>
      </c>
      <c r="H130" s="88">
        <v>0.06</v>
      </c>
      <c r="I130" s="88">
        <v>0.03</v>
      </c>
      <c r="J130" s="88">
        <v>0.01</v>
      </c>
      <c r="K130" s="35"/>
      <c r="L130" s="35"/>
      <c r="M130" s="35"/>
      <c r="N130" s="35"/>
    </row>
    <row r="131" spans="1:14" ht="15.6">
      <c r="A131" s="33" t="s">
        <v>108</v>
      </c>
      <c r="B131" s="73">
        <v>28</v>
      </c>
      <c r="C131" s="73">
        <v>20</v>
      </c>
      <c r="D131" s="88"/>
      <c r="E131" s="88"/>
      <c r="F131" s="88">
        <v>0.25</v>
      </c>
      <c r="G131" s="88">
        <v>0.16</v>
      </c>
      <c r="H131" s="88">
        <v>0.09</v>
      </c>
      <c r="I131" s="88">
        <v>0.05</v>
      </c>
      <c r="J131" s="88">
        <v>0.02</v>
      </c>
      <c r="K131" s="88">
        <v>0.01</v>
      </c>
      <c r="L131" s="35"/>
      <c r="M131" s="35"/>
      <c r="N131" s="35"/>
    </row>
    <row r="132" spans="1:14" ht="15.6">
      <c r="A132" s="33" t="s">
        <v>108</v>
      </c>
      <c r="B132" s="73">
        <v>28</v>
      </c>
      <c r="C132" s="73">
        <v>22</v>
      </c>
      <c r="D132" s="88"/>
      <c r="E132" s="88"/>
      <c r="F132" s="88"/>
      <c r="G132" s="88">
        <v>0.2</v>
      </c>
      <c r="H132" s="88">
        <v>0.13</v>
      </c>
      <c r="I132" s="88">
        <v>7.0000000000000007E-2</v>
      </c>
      <c r="J132" s="88">
        <v>0.04</v>
      </c>
      <c r="K132" s="88">
        <v>0.02</v>
      </c>
      <c r="L132" s="88">
        <v>0.01</v>
      </c>
      <c r="M132" s="35"/>
      <c r="N132" s="35"/>
    </row>
    <row r="133" spans="1:14" ht="15.6">
      <c r="A133" s="33" t="s">
        <v>108</v>
      </c>
      <c r="B133" s="73">
        <v>28</v>
      </c>
      <c r="C133" s="73">
        <v>24</v>
      </c>
      <c r="D133" s="88"/>
      <c r="E133" s="88"/>
      <c r="F133" s="88"/>
      <c r="G133" s="88">
        <v>0.23</v>
      </c>
      <c r="H133" s="88">
        <v>0.16</v>
      </c>
      <c r="I133" s="88">
        <v>0.1</v>
      </c>
      <c r="J133" s="88">
        <v>0.06</v>
      </c>
      <c r="K133" s="88">
        <v>0.04</v>
      </c>
      <c r="L133" s="88">
        <v>0.02</v>
      </c>
      <c r="M133" s="88">
        <v>0.01</v>
      </c>
      <c r="N133" s="35"/>
    </row>
    <row r="134" spans="1:14" ht="15.6">
      <c r="A134" s="33" t="s">
        <v>108</v>
      </c>
      <c r="B134" s="73">
        <v>28</v>
      </c>
      <c r="C134" s="73">
        <v>26</v>
      </c>
      <c r="D134" s="88"/>
      <c r="E134" s="88"/>
      <c r="F134" s="88"/>
      <c r="G134" s="88"/>
      <c r="H134" s="88">
        <v>0.19</v>
      </c>
      <c r="I134" s="88">
        <v>0.13</v>
      </c>
      <c r="J134" s="88">
        <v>0.08</v>
      </c>
      <c r="K134" s="88">
        <v>0.05</v>
      </c>
      <c r="L134" s="88">
        <v>0.03</v>
      </c>
      <c r="M134" s="88">
        <v>0.02</v>
      </c>
      <c r="N134" s="88">
        <v>0.01</v>
      </c>
    </row>
    <row r="135" spans="1:14" ht="15.6">
      <c r="A135" s="33" t="s">
        <v>108</v>
      </c>
      <c r="B135" s="73">
        <v>30</v>
      </c>
      <c r="C135" s="73">
        <v>6</v>
      </c>
      <c r="D135" s="88">
        <v>0.06</v>
      </c>
      <c r="E135" s="35"/>
      <c r="F135" s="35"/>
      <c r="G135" s="35"/>
      <c r="H135" s="35"/>
      <c r="I135" s="35"/>
      <c r="J135" s="35"/>
      <c r="K135" s="35"/>
      <c r="L135" s="35"/>
      <c r="M135" s="35"/>
      <c r="N135" s="35"/>
    </row>
    <row r="136" spans="1:14" ht="15.6">
      <c r="A136" s="33" t="s">
        <v>108</v>
      </c>
      <c r="B136" s="73">
        <v>30</v>
      </c>
      <c r="C136" s="73">
        <v>8</v>
      </c>
      <c r="D136" s="88">
        <v>0.16</v>
      </c>
      <c r="E136" s="88">
        <v>0.04</v>
      </c>
      <c r="F136" s="35"/>
      <c r="G136" s="35"/>
      <c r="H136" s="35"/>
      <c r="I136" s="35"/>
      <c r="J136" s="35"/>
      <c r="K136" s="35"/>
      <c r="L136" s="35"/>
      <c r="M136" s="35"/>
      <c r="N136" s="35"/>
    </row>
    <row r="137" spans="1:14" ht="15.6">
      <c r="A137" s="33" t="s">
        <v>108</v>
      </c>
      <c r="B137" s="73">
        <v>30</v>
      </c>
      <c r="C137" s="73">
        <v>10</v>
      </c>
      <c r="D137" s="88">
        <v>0.25</v>
      </c>
      <c r="E137" s="88">
        <v>0.09</v>
      </c>
      <c r="F137" s="88">
        <v>0.03</v>
      </c>
      <c r="G137" s="35"/>
      <c r="H137" s="35"/>
      <c r="I137" s="35"/>
      <c r="J137" s="35"/>
      <c r="K137" s="35"/>
      <c r="L137" s="35"/>
      <c r="M137" s="35"/>
      <c r="N137" s="35"/>
    </row>
    <row r="138" spans="1:14" ht="15.6">
      <c r="A138" s="33" t="s">
        <v>108</v>
      </c>
      <c r="B138" s="73">
        <v>30</v>
      </c>
      <c r="C138" s="73">
        <v>12</v>
      </c>
      <c r="D138" s="88">
        <v>0.36</v>
      </c>
      <c r="E138" s="88">
        <v>0.16</v>
      </c>
      <c r="F138" s="88">
        <v>0.06</v>
      </c>
      <c r="G138" s="88">
        <v>0.02</v>
      </c>
      <c r="H138" s="35"/>
      <c r="I138" s="35"/>
      <c r="J138" s="35"/>
      <c r="K138" s="35"/>
      <c r="L138" s="35"/>
      <c r="M138" s="35"/>
      <c r="N138" s="35"/>
    </row>
    <row r="139" spans="1:14" ht="15.6">
      <c r="A139" s="33" t="s">
        <v>108</v>
      </c>
      <c r="B139" s="73">
        <v>30</v>
      </c>
      <c r="C139" s="73">
        <v>14</v>
      </c>
      <c r="D139" s="88">
        <v>0.49</v>
      </c>
      <c r="E139" s="88">
        <v>0.22</v>
      </c>
      <c r="F139" s="88">
        <v>0.11</v>
      </c>
      <c r="G139" s="88">
        <v>0.05</v>
      </c>
      <c r="H139" s="88">
        <v>0.02</v>
      </c>
      <c r="I139" s="35"/>
      <c r="J139" s="35"/>
      <c r="K139" s="35"/>
      <c r="L139" s="35"/>
      <c r="M139" s="35"/>
      <c r="N139" s="35"/>
    </row>
    <row r="140" spans="1:14" ht="15.6">
      <c r="A140" s="33" t="s">
        <v>108</v>
      </c>
      <c r="B140" s="73">
        <v>30</v>
      </c>
      <c r="C140" s="73">
        <v>16</v>
      </c>
      <c r="D140" s="88"/>
      <c r="E140" s="88">
        <v>0.28999999999999998</v>
      </c>
      <c r="F140" s="88">
        <v>0.16</v>
      </c>
      <c r="G140" s="88">
        <v>0.08</v>
      </c>
      <c r="H140" s="88">
        <v>0.04</v>
      </c>
      <c r="I140" s="88">
        <v>0.01</v>
      </c>
      <c r="J140" s="35"/>
      <c r="K140" s="35"/>
      <c r="L140" s="35"/>
      <c r="M140" s="35"/>
      <c r="N140" s="35"/>
    </row>
    <row r="141" spans="1:14" ht="15.6">
      <c r="A141" s="33" t="s">
        <v>108</v>
      </c>
      <c r="B141" s="73">
        <v>30</v>
      </c>
      <c r="C141" s="73">
        <v>18</v>
      </c>
      <c r="D141" s="88"/>
      <c r="E141" s="88">
        <v>0.37</v>
      </c>
      <c r="F141" s="88">
        <v>0.21</v>
      </c>
      <c r="G141" s="88">
        <v>0.12</v>
      </c>
      <c r="H141" s="88">
        <v>0.06</v>
      </c>
      <c r="I141" s="88">
        <v>0.03</v>
      </c>
      <c r="J141" s="88">
        <v>0.01</v>
      </c>
      <c r="K141" s="35"/>
      <c r="L141" s="35"/>
      <c r="M141" s="35"/>
      <c r="N141" s="35"/>
    </row>
    <row r="142" spans="1:14" ht="15.6">
      <c r="A142" s="33" t="s">
        <v>108</v>
      </c>
      <c r="B142" s="73">
        <v>30</v>
      </c>
      <c r="C142" s="73">
        <v>20</v>
      </c>
      <c r="D142" s="88"/>
      <c r="E142" s="88"/>
      <c r="F142" s="88">
        <v>0.25</v>
      </c>
      <c r="G142" s="88">
        <v>0.16</v>
      </c>
      <c r="H142" s="88">
        <v>0.09</v>
      </c>
      <c r="I142" s="88">
        <v>0.05</v>
      </c>
      <c r="J142" s="88">
        <v>0.02</v>
      </c>
      <c r="K142" s="88">
        <v>0.01</v>
      </c>
      <c r="L142" s="35"/>
      <c r="M142" s="35"/>
      <c r="N142" s="35"/>
    </row>
    <row r="143" spans="1:14" ht="15.6">
      <c r="A143" s="33" t="s">
        <v>108</v>
      </c>
      <c r="B143" s="73">
        <v>30</v>
      </c>
      <c r="C143" s="73">
        <v>22</v>
      </c>
      <c r="D143" s="88"/>
      <c r="E143" s="88"/>
      <c r="F143" s="88"/>
      <c r="G143" s="88">
        <v>0.2</v>
      </c>
      <c r="H143" s="88">
        <v>0.13</v>
      </c>
      <c r="I143" s="88">
        <v>7.0000000000000007E-2</v>
      </c>
      <c r="J143" s="88">
        <v>0.04</v>
      </c>
      <c r="K143" s="88">
        <v>0.02</v>
      </c>
      <c r="L143" s="88">
        <v>0.01</v>
      </c>
      <c r="M143" s="35"/>
      <c r="N143" s="35"/>
    </row>
    <row r="144" spans="1:14" ht="15.6">
      <c r="A144" s="33" t="s">
        <v>108</v>
      </c>
      <c r="B144" s="73">
        <v>30</v>
      </c>
      <c r="C144" s="73">
        <v>24</v>
      </c>
      <c r="D144" s="88"/>
      <c r="E144" s="88"/>
      <c r="F144" s="88"/>
      <c r="G144" s="88">
        <v>0.23</v>
      </c>
      <c r="H144" s="88">
        <v>0.16</v>
      </c>
      <c r="I144" s="88">
        <v>0.1</v>
      </c>
      <c r="J144" s="88">
        <v>0.06</v>
      </c>
      <c r="K144" s="88">
        <v>0.04</v>
      </c>
      <c r="L144" s="88">
        <v>0.02</v>
      </c>
      <c r="M144" s="88">
        <v>0.01</v>
      </c>
      <c r="N144" s="35"/>
    </row>
    <row r="145" spans="1:14" ht="15.6">
      <c r="A145" s="33" t="s">
        <v>108</v>
      </c>
      <c r="B145" s="73">
        <v>30</v>
      </c>
      <c r="C145" s="73">
        <v>26</v>
      </c>
      <c r="D145" s="88"/>
      <c r="E145" s="88"/>
      <c r="F145" s="88"/>
      <c r="G145" s="88"/>
      <c r="H145" s="88">
        <v>0.19</v>
      </c>
      <c r="I145" s="88">
        <v>0.13</v>
      </c>
      <c r="J145" s="88">
        <v>0.08</v>
      </c>
      <c r="K145" s="88">
        <v>0.05</v>
      </c>
      <c r="L145" s="88">
        <v>0.03</v>
      </c>
      <c r="M145" s="88">
        <v>0.02</v>
      </c>
      <c r="N145" s="88">
        <v>0.01</v>
      </c>
    </row>
    <row r="146" spans="1:14" ht="15.6">
      <c r="A146" s="33" t="s">
        <v>108</v>
      </c>
      <c r="B146" s="73">
        <v>32</v>
      </c>
      <c r="C146" s="73">
        <v>6</v>
      </c>
      <c r="D146" s="88">
        <v>0.06</v>
      </c>
      <c r="E146" s="35"/>
      <c r="F146" s="35"/>
      <c r="G146" s="35"/>
      <c r="H146" s="35"/>
      <c r="I146" s="35"/>
      <c r="J146" s="35"/>
      <c r="K146" s="35"/>
      <c r="L146" s="35"/>
      <c r="M146" s="35"/>
      <c r="N146" s="35"/>
    </row>
    <row r="147" spans="1:14" ht="15.6">
      <c r="A147" s="33" t="s">
        <v>108</v>
      </c>
      <c r="B147" s="73">
        <v>32</v>
      </c>
      <c r="C147" s="73">
        <v>8</v>
      </c>
      <c r="D147" s="88">
        <v>0.16</v>
      </c>
      <c r="E147" s="88">
        <v>0.04</v>
      </c>
      <c r="F147" s="35"/>
      <c r="G147" s="35"/>
      <c r="H147" s="35"/>
      <c r="I147" s="35"/>
      <c r="J147" s="35"/>
      <c r="K147" s="35"/>
      <c r="L147" s="35"/>
      <c r="M147" s="35"/>
      <c r="N147" s="35"/>
    </row>
    <row r="148" spans="1:14" ht="15.6">
      <c r="A148" s="33" t="s">
        <v>108</v>
      </c>
      <c r="B148" s="73">
        <v>32</v>
      </c>
      <c r="C148" s="73">
        <v>10</v>
      </c>
      <c r="D148" s="88">
        <v>0.25</v>
      </c>
      <c r="E148" s="88">
        <v>0.09</v>
      </c>
      <c r="F148" s="88">
        <v>0.03</v>
      </c>
      <c r="G148" s="35"/>
      <c r="H148" s="35"/>
      <c r="I148" s="35"/>
      <c r="J148" s="35"/>
      <c r="K148" s="35"/>
      <c r="L148" s="35"/>
      <c r="M148" s="35"/>
      <c r="N148" s="35"/>
    </row>
    <row r="149" spans="1:14" ht="15.6">
      <c r="A149" s="33" t="s">
        <v>108</v>
      </c>
      <c r="B149" s="73">
        <v>32</v>
      </c>
      <c r="C149" s="73">
        <v>12</v>
      </c>
      <c r="D149" s="88">
        <v>0.36</v>
      </c>
      <c r="E149" s="88">
        <v>0.16</v>
      </c>
      <c r="F149" s="88">
        <v>0.06</v>
      </c>
      <c r="G149" s="88">
        <v>0.02</v>
      </c>
      <c r="H149" s="35"/>
      <c r="I149" s="35"/>
      <c r="J149" s="35"/>
      <c r="K149" s="35"/>
      <c r="L149" s="35"/>
      <c r="M149" s="35"/>
      <c r="N149" s="35"/>
    </row>
    <row r="150" spans="1:14" ht="15.6">
      <c r="A150" s="33" t="s">
        <v>108</v>
      </c>
      <c r="B150" s="73">
        <v>32</v>
      </c>
      <c r="C150" s="73">
        <v>14</v>
      </c>
      <c r="D150" s="88">
        <v>0.49</v>
      </c>
      <c r="E150" s="88">
        <v>0.22</v>
      </c>
      <c r="F150" s="88">
        <v>0.11</v>
      </c>
      <c r="G150" s="88">
        <v>0.05</v>
      </c>
      <c r="H150" s="88">
        <v>0.02</v>
      </c>
      <c r="I150" s="35"/>
      <c r="J150" s="35"/>
      <c r="K150" s="35"/>
      <c r="L150" s="35"/>
      <c r="M150" s="35"/>
      <c r="N150" s="35"/>
    </row>
    <row r="151" spans="1:14" ht="15.6">
      <c r="A151" s="33" t="s">
        <v>108</v>
      </c>
      <c r="B151" s="73">
        <v>32</v>
      </c>
      <c r="C151" s="73">
        <v>16</v>
      </c>
      <c r="D151" s="88"/>
      <c r="E151" s="88">
        <v>0.28999999999999998</v>
      </c>
      <c r="F151" s="88">
        <v>0.16</v>
      </c>
      <c r="G151" s="88">
        <v>0.08</v>
      </c>
      <c r="H151" s="88">
        <v>0.04</v>
      </c>
      <c r="I151" s="88">
        <v>0.01</v>
      </c>
      <c r="J151" s="35"/>
      <c r="K151" s="35"/>
      <c r="L151" s="35"/>
      <c r="M151" s="35"/>
      <c r="N151" s="35"/>
    </row>
    <row r="152" spans="1:14" ht="15.6">
      <c r="A152" s="33" t="s">
        <v>108</v>
      </c>
      <c r="B152" s="73">
        <v>32</v>
      </c>
      <c r="C152" s="73">
        <v>18</v>
      </c>
      <c r="D152" s="88"/>
      <c r="E152" s="88">
        <v>0.37</v>
      </c>
      <c r="F152" s="88">
        <v>0.21</v>
      </c>
      <c r="G152" s="88">
        <v>0.12</v>
      </c>
      <c r="H152" s="88">
        <v>0.06</v>
      </c>
      <c r="I152" s="88">
        <v>0.03</v>
      </c>
      <c r="J152" s="88">
        <v>0.01</v>
      </c>
      <c r="K152" s="35"/>
      <c r="L152" s="35"/>
      <c r="M152" s="35"/>
      <c r="N152" s="35"/>
    </row>
    <row r="153" spans="1:14" ht="15.6">
      <c r="A153" s="33" t="s">
        <v>108</v>
      </c>
      <c r="B153" s="73">
        <v>32</v>
      </c>
      <c r="C153" s="73">
        <v>20</v>
      </c>
      <c r="D153" s="88"/>
      <c r="E153" s="88"/>
      <c r="F153" s="88">
        <v>0.25</v>
      </c>
      <c r="G153" s="88">
        <v>0.16</v>
      </c>
      <c r="H153" s="88">
        <v>0.09</v>
      </c>
      <c r="I153" s="88">
        <v>0.05</v>
      </c>
      <c r="J153" s="88">
        <v>0.02</v>
      </c>
      <c r="K153" s="88">
        <v>0.01</v>
      </c>
      <c r="L153" s="35"/>
      <c r="M153" s="35"/>
      <c r="N153" s="35"/>
    </row>
    <row r="154" spans="1:14" ht="15.6">
      <c r="A154" s="33" t="s">
        <v>108</v>
      </c>
      <c r="B154" s="73">
        <v>32</v>
      </c>
      <c r="C154" s="73">
        <v>22</v>
      </c>
      <c r="D154" s="88"/>
      <c r="E154" s="88"/>
      <c r="F154" s="88"/>
      <c r="G154" s="88">
        <v>0.2</v>
      </c>
      <c r="H154" s="88">
        <v>0.13</v>
      </c>
      <c r="I154" s="88">
        <v>7.0000000000000007E-2</v>
      </c>
      <c r="J154" s="88">
        <v>0.04</v>
      </c>
      <c r="K154" s="88">
        <v>0.02</v>
      </c>
      <c r="L154" s="88">
        <v>0.01</v>
      </c>
      <c r="M154" s="35"/>
      <c r="N154" s="35"/>
    </row>
    <row r="155" spans="1:14" ht="15.6">
      <c r="A155" s="33" t="s">
        <v>108</v>
      </c>
      <c r="B155" s="73">
        <v>32</v>
      </c>
      <c r="C155" s="73">
        <v>24</v>
      </c>
      <c r="D155" s="88"/>
      <c r="E155" s="88"/>
      <c r="F155" s="88"/>
      <c r="G155" s="88">
        <v>0.23</v>
      </c>
      <c r="H155" s="88">
        <v>0.16</v>
      </c>
      <c r="I155" s="88">
        <v>0.1</v>
      </c>
      <c r="J155" s="88">
        <v>0.06</v>
      </c>
      <c r="K155" s="88">
        <v>0.04</v>
      </c>
      <c r="L155" s="88">
        <v>0.02</v>
      </c>
      <c r="M155" s="88">
        <v>0.01</v>
      </c>
      <c r="N155" s="35"/>
    </row>
    <row r="156" spans="1:14" ht="15.6">
      <c r="A156" s="33" t="s">
        <v>108</v>
      </c>
      <c r="B156" s="73">
        <v>32</v>
      </c>
      <c r="C156" s="73">
        <v>26</v>
      </c>
      <c r="D156" s="88"/>
      <c r="E156" s="88"/>
      <c r="F156" s="88"/>
      <c r="G156" s="88"/>
      <c r="H156" s="88">
        <v>0.19</v>
      </c>
      <c r="I156" s="88">
        <v>0.13</v>
      </c>
      <c r="J156" s="88">
        <v>0.08</v>
      </c>
      <c r="K156" s="88">
        <v>0.05</v>
      </c>
      <c r="L156" s="88">
        <v>0.03</v>
      </c>
      <c r="M156" s="88">
        <v>0.02</v>
      </c>
      <c r="N156" s="88">
        <v>0.01</v>
      </c>
    </row>
    <row r="157" spans="1:14" ht="15.6">
      <c r="A157" s="33" t="s">
        <v>108</v>
      </c>
      <c r="B157" s="73">
        <v>34</v>
      </c>
      <c r="C157" s="73">
        <v>6</v>
      </c>
      <c r="D157" s="88">
        <v>0.06</v>
      </c>
      <c r="E157" s="35"/>
      <c r="F157" s="35"/>
      <c r="G157" s="35"/>
      <c r="H157" s="35"/>
      <c r="I157" s="35"/>
      <c r="J157" s="35"/>
      <c r="K157" s="35"/>
      <c r="L157" s="35"/>
      <c r="M157" s="35"/>
      <c r="N157" s="35"/>
    </row>
    <row r="158" spans="1:14" ht="15.6">
      <c r="A158" s="33" t="s">
        <v>108</v>
      </c>
      <c r="B158" s="73">
        <v>34</v>
      </c>
      <c r="C158" s="73">
        <v>8</v>
      </c>
      <c r="D158" s="88">
        <v>0.16</v>
      </c>
      <c r="E158" s="88">
        <v>0.04</v>
      </c>
      <c r="F158" s="35"/>
      <c r="G158" s="35"/>
      <c r="H158" s="35"/>
      <c r="I158" s="35"/>
      <c r="J158" s="35"/>
      <c r="K158" s="35"/>
      <c r="L158" s="35"/>
      <c r="M158" s="35"/>
      <c r="N158" s="35"/>
    </row>
    <row r="159" spans="1:14" ht="15.6">
      <c r="A159" s="33" t="s">
        <v>108</v>
      </c>
      <c r="B159" s="73">
        <v>34</v>
      </c>
      <c r="C159" s="73">
        <v>10</v>
      </c>
      <c r="D159" s="88">
        <v>0.25</v>
      </c>
      <c r="E159" s="88">
        <v>0.09</v>
      </c>
      <c r="F159" s="88">
        <v>0.03</v>
      </c>
      <c r="G159" s="35"/>
      <c r="H159" s="35"/>
      <c r="I159" s="35"/>
      <c r="J159" s="35"/>
      <c r="K159" s="35"/>
      <c r="L159" s="35"/>
      <c r="M159" s="35"/>
      <c r="N159" s="35"/>
    </row>
    <row r="160" spans="1:14" ht="15.6">
      <c r="A160" s="33" t="s">
        <v>108</v>
      </c>
      <c r="B160" s="73">
        <v>34</v>
      </c>
      <c r="C160" s="73">
        <v>12</v>
      </c>
      <c r="D160" s="88">
        <v>0.36</v>
      </c>
      <c r="E160" s="88">
        <v>0.16</v>
      </c>
      <c r="F160" s="88">
        <v>0.06</v>
      </c>
      <c r="G160" s="88">
        <v>0.02</v>
      </c>
      <c r="H160" s="35"/>
      <c r="I160" s="35"/>
      <c r="J160" s="35"/>
      <c r="K160" s="35"/>
      <c r="L160" s="35"/>
      <c r="M160" s="35"/>
      <c r="N160" s="35"/>
    </row>
    <row r="161" spans="1:14" ht="15.6">
      <c r="A161" s="33" t="s">
        <v>108</v>
      </c>
      <c r="B161" s="73">
        <v>34</v>
      </c>
      <c r="C161" s="73">
        <v>14</v>
      </c>
      <c r="D161" s="88">
        <v>0.49</v>
      </c>
      <c r="E161" s="88">
        <v>0.22</v>
      </c>
      <c r="F161" s="88">
        <v>0.11</v>
      </c>
      <c r="G161" s="88">
        <v>0.05</v>
      </c>
      <c r="H161" s="88">
        <v>0.02</v>
      </c>
      <c r="I161" s="35"/>
      <c r="J161" s="35"/>
      <c r="K161" s="35"/>
      <c r="L161" s="35"/>
      <c r="M161" s="35"/>
      <c r="N161" s="35"/>
    </row>
    <row r="162" spans="1:14" ht="15.6">
      <c r="A162" s="33" t="s">
        <v>108</v>
      </c>
      <c r="B162" s="73">
        <v>34</v>
      </c>
      <c r="C162" s="73">
        <v>16</v>
      </c>
      <c r="D162" s="88"/>
      <c r="E162" s="88">
        <v>0.28999999999999998</v>
      </c>
      <c r="F162" s="88">
        <v>0.16</v>
      </c>
      <c r="G162" s="88">
        <v>0.08</v>
      </c>
      <c r="H162" s="88">
        <v>0.04</v>
      </c>
      <c r="I162" s="88">
        <v>0.01</v>
      </c>
      <c r="J162" s="35"/>
      <c r="K162" s="35"/>
      <c r="L162" s="35"/>
      <c r="M162" s="35"/>
      <c r="N162" s="35"/>
    </row>
    <row r="163" spans="1:14" ht="15.6">
      <c r="A163" s="33" t="s">
        <v>108</v>
      </c>
      <c r="B163" s="73">
        <v>34</v>
      </c>
      <c r="C163" s="73">
        <v>18</v>
      </c>
      <c r="D163" s="88"/>
      <c r="E163" s="88">
        <v>0.37</v>
      </c>
      <c r="F163" s="88">
        <v>0.21</v>
      </c>
      <c r="G163" s="88">
        <v>0.12</v>
      </c>
      <c r="H163" s="88">
        <v>0.06</v>
      </c>
      <c r="I163" s="88">
        <v>0.03</v>
      </c>
      <c r="J163" s="88">
        <v>0.01</v>
      </c>
      <c r="K163" s="35"/>
      <c r="L163" s="35"/>
      <c r="M163" s="35"/>
      <c r="N163" s="35"/>
    </row>
    <row r="164" spans="1:14" ht="15.6">
      <c r="A164" s="33" t="s">
        <v>108</v>
      </c>
      <c r="B164" s="73">
        <v>34</v>
      </c>
      <c r="C164" s="73">
        <v>20</v>
      </c>
      <c r="D164" s="88"/>
      <c r="E164" s="88"/>
      <c r="F164" s="88">
        <v>0.25</v>
      </c>
      <c r="G164" s="88">
        <v>0.16</v>
      </c>
      <c r="H164" s="88">
        <v>0.09</v>
      </c>
      <c r="I164" s="88">
        <v>0.05</v>
      </c>
      <c r="J164" s="88">
        <v>0.02</v>
      </c>
      <c r="K164" s="88">
        <v>0.01</v>
      </c>
      <c r="L164" s="35"/>
      <c r="M164" s="35"/>
      <c r="N164" s="35"/>
    </row>
    <row r="165" spans="1:14" ht="15.6">
      <c r="A165" s="33" t="s">
        <v>108</v>
      </c>
      <c r="B165" s="73">
        <v>34</v>
      </c>
      <c r="C165" s="73">
        <v>22</v>
      </c>
      <c r="D165" s="88"/>
      <c r="E165" s="88"/>
      <c r="F165" s="88"/>
      <c r="G165" s="88">
        <v>0.2</v>
      </c>
      <c r="H165" s="88">
        <v>0.13</v>
      </c>
      <c r="I165" s="88">
        <v>7.0000000000000007E-2</v>
      </c>
      <c r="J165" s="88">
        <v>0.04</v>
      </c>
      <c r="K165" s="88">
        <v>0.02</v>
      </c>
      <c r="L165" s="88">
        <v>0.01</v>
      </c>
      <c r="M165" s="35"/>
      <c r="N165" s="35"/>
    </row>
    <row r="166" spans="1:14" ht="15.6">
      <c r="A166" s="33" t="s">
        <v>108</v>
      </c>
      <c r="B166" s="73">
        <v>34</v>
      </c>
      <c r="C166" s="73">
        <v>24</v>
      </c>
      <c r="D166" s="88"/>
      <c r="E166" s="88"/>
      <c r="F166" s="88"/>
      <c r="G166" s="88">
        <v>0.23</v>
      </c>
      <c r="H166" s="88">
        <v>0.16</v>
      </c>
      <c r="I166" s="88">
        <v>0.1</v>
      </c>
      <c r="J166" s="88">
        <v>0.06</v>
      </c>
      <c r="K166" s="88">
        <v>0.04</v>
      </c>
      <c r="L166" s="88">
        <v>0.02</v>
      </c>
      <c r="M166" s="88">
        <v>0.01</v>
      </c>
      <c r="N166" s="35"/>
    </row>
    <row r="167" spans="1:14" ht="15.6">
      <c r="A167" s="33" t="s">
        <v>108</v>
      </c>
      <c r="B167" s="73">
        <v>34</v>
      </c>
      <c r="C167" s="73">
        <v>26</v>
      </c>
      <c r="D167" s="88"/>
      <c r="E167" s="88"/>
      <c r="F167" s="88"/>
      <c r="G167" s="88"/>
      <c r="H167" s="88">
        <v>0.19</v>
      </c>
      <c r="I167" s="88">
        <v>0.13</v>
      </c>
      <c r="J167" s="88">
        <v>0.08</v>
      </c>
      <c r="K167" s="88">
        <v>0.05</v>
      </c>
      <c r="L167" s="88">
        <v>0.03</v>
      </c>
      <c r="M167" s="88">
        <v>0.02</v>
      </c>
      <c r="N167" s="88">
        <v>0.01</v>
      </c>
    </row>
    <row r="168" spans="1:14" ht="15.6">
      <c r="A168" s="33" t="s">
        <v>108</v>
      </c>
      <c r="B168" s="73">
        <v>36</v>
      </c>
      <c r="C168" s="73">
        <v>6</v>
      </c>
      <c r="D168" s="88">
        <v>0.06</v>
      </c>
      <c r="E168" s="35"/>
      <c r="F168" s="35"/>
      <c r="G168" s="35"/>
      <c r="H168" s="35"/>
      <c r="I168" s="35"/>
      <c r="J168" s="35"/>
      <c r="K168" s="35"/>
      <c r="L168" s="35"/>
      <c r="M168" s="35"/>
      <c r="N168" s="35"/>
    </row>
    <row r="169" spans="1:14" ht="15.6">
      <c r="A169" s="33" t="s">
        <v>108</v>
      </c>
      <c r="B169" s="73">
        <v>36</v>
      </c>
      <c r="C169" s="73">
        <v>8</v>
      </c>
      <c r="D169" s="88">
        <v>0.16</v>
      </c>
      <c r="E169" s="88">
        <v>0.04</v>
      </c>
      <c r="F169" s="35"/>
      <c r="G169" s="35"/>
      <c r="H169" s="35"/>
      <c r="I169" s="35"/>
      <c r="J169" s="35"/>
      <c r="K169" s="35"/>
      <c r="L169" s="35"/>
      <c r="M169" s="35"/>
      <c r="N169" s="35"/>
    </row>
    <row r="170" spans="1:14" ht="15.6">
      <c r="A170" s="33" t="s">
        <v>108</v>
      </c>
      <c r="B170" s="73">
        <v>36</v>
      </c>
      <c r="C170" s="73">
        <v>10</v>
      </c>
      <c r="D170" s="88">
        <v>0.25</v>
      </c>
      <c r="E170" s="88">
        <v>0.09</v>
      </c>
      <c r="F170" s="88">
        <v>0.03</v>
      </c>
      <c r="G170" s="35"/>
      <c r="H170" s="35"/>
      <c r="I170" s="35"/>
      <c r="J170" s="35"/>
      <c r="K170" s="35"/>
      <c r="L170" s="35"/>
      <c r="M170" s="35"/>
      <c r="N170" s="35"/>
    </row>
    <row r="171" spans="1:14" ht="15.6">
      <c r="A171" s="33" t="s">
        <v>108</v>
      </c>
      <c r="B171" s="73">
        <v>36</v>
      </c>
      <c r="C171" s="73">
        <v>12</v>
      </c>
      <c r="D171" s="88">
        <v>0.36</v>
      </c>
      <c r="E171" s="88">
        <v>0.16</v>
      </c>
      <c r="F171" s="88">
        <v>0.06</v>
      </c>
      <c r="G171" s="88">
        <v>0.02</v>
      </c>
      <c r="H171" s="35"/>
      <c r="I171" s="35"/>
      <c r="J171" s="35"/>
      <c r="K171" s="35"/>
      <c r="L171" s="35"/>
      <c r="M171" s="35"/>
      <c r="N171" s="35"/>
    </row>
    <row r="172" spans="1:14" ht="15.6">
      <c r="A172" s="33" t="s">
        <v>108</v>
      </c>
      <c r="B172" s="73">
        <v>36</v>
      </c>
      <c r="C172" s="73">
        <v>14</v>
      </c>
      <c r="D172" s="88">
        <v>0.49</v>
      </c>
      <c r="E172" s="88">
        <v>0.22</v>
      </c>
      <c r="F172" s="88">
        <v>0.11</v>
      </c>
      <c r="G172" s="88">
        <v>0.05</v>
      </c>
      <c r="H172" s="88">
        <v>0.02</v>
      </c>
      <c r="I172" s="35"/>
      <c r="J172" s="35"/>
      <c r="K172" s="35"/>
      <c r="L172" s="35"/>
      <c r="M172" s="35"/>
      <c r="N172" s="35"/>
    </row>
    <row r="173" spans="1:14" ht="15.6">
      <c r="A173" s="33" t="s">
        <v>108</v>
      </c>
      <c r="B173" s="73">
        <v>36</v>
      </c>
      <c r="C173" s="73">
        <v>16</v>
      </c>
      <c r="D173" s="88"/>
      <c r="E173" s="88">
        <v>0.28999999999999998</v>
      </c>
      <c r="F173" s="88">
        <v>0.16</v>
      </c>
      <c r="G173" s="88">
        <v>0.08</v>
      </c>
      <c r="H173" s="88">
        <v>0.04</v>
      </c>
      <c r="I173" s="88">
        <v>0.01</v>
      </c>
      <c r="J173" s="35"/>
      <c r="K173" s="35"/>
      <c r="L173" s="35"/>
      <c r="M173" s="35"/>
      <c r="N173" s="35"/>
    </row>
    <row r="174" spans="1:14" ht="15.6">
      <c r="A174" s="33" t="s">
        <v>108</v>
      </c>
      <c r="B174" s="73">
        <v>36</v>
      </c>
      <c r="C174" s="73">
        <v>18</v>
      </c>
      <c r="D174" s="88"/>
      <c r="E174" s="88">
        <v>0.37</v>
      </c>
      <c r="F174" s="88">
        <v>0.21</v>
      </c>
      <c r="G174" s="88">
        <v>0.12</v>
      </c>
      <c r="H174" s="88">
        <v>0.06</v>
      </c>
      <c r="I174" s="88">
        <v>0.03</v>
      </c>
      <c r="J174" s="88">
        <v>0.01</v>
      </c>
      <c r="K174" s="35"/>
      <c r="L174" s="35"/>
      <c r="M174" s="35"/>
      <c r="N174" s="35"/>
    </row>
    <row r="175" spans="1:14" ht="15.6">
      <c r="A175" s="33" t="s">
        <v>108</v>
      </c>
      <c r="B175" s="73">
        <v>36</v>
      </c>
      <c r="C175" s="73">
        <v>20</v>
      </c>
      <c r="D175" s="88"/>
      <c r="E175" s="88"/>
      <c r="F175" s="88">
        <v>0.25</v>
      </c>
      <c r="G175" s="88">
        <v>0.16</v>
      </c>
      <c r="H175" s="88">
        <v>0.09</v>
      </c>
      <c r="I175" s="88">
        <v>0.05</v>
      </c>
      <c r="J175" s="88">
        <v>0.02</v>
      </c>
      <c r="K175" s="88">
        <v>0.01</v>
      </c>
      <c r="L175" s="35"/>
      <c r="M175" s="35"/>
      <c r="N175" s="35"/>
    </row>
    <row r="176" spans="1:14" ht="15.6">
      <c r="A176" s="33" t="s">
        <v>108</v>
      </c>
      <c r="B176" s="73">
        <v>36</v>
      </c>
      <c r="C176" s="73">
        <v>22</v>
      </c>
      <c r="D176" s="88"/>
      <c r="E176" s="88"/>
      <c r="F176" s="88"/>
      <c r="G176" s="88">
        <v>0.2</v>
      </c>
      <c r="H176" s="88">
        <v>0.13</v>
      </c>
      <c r="I176" s="88">
        <v>7.0000000000000007E-2</v>
      </c>
      <c r="J176" s="88">
        <v>0.04</v>
      </c>
      <c r="K176" s="88">
        <v>0.02</v>
      </c>
      <c r="L176" s="88">
        <v>0.01</v>
      </c>
      <c r="M176" s="35"/>
      <c r="N176" s="35"/>
    </row>
    <row r="177" spans="1:14" ht="15.6">
      <c r="A177" s="33" t="s">
        <v>108</v>
      </c>
      <c r="B177" s="73">
        <v>36</v>
      </c>
      <c r="C177" s="73">
        <v>24</v>
      </c>
      <c r="D177" s="88"/>
      <c r="E177" s="88"/>
      <c r="F177" s="88"/>
      <c r="G177" s="88">
        <v>0.23</v>
      </c>
      <c r="H177" s="88">
        <v>0.16</v>
      </c>
      <c r="I177" s="88">
        <v>0.1</v>
      </c>
      <c r="J177" s="88">
        <v>0.06</v>
      </c>
      <c r="K177" s="88">
        <v>0.04</v>
      </c>
      <c r="L177" s="88">
        <v>0.02</v>
      </c>
      <c r="M177" s="88">
        <v>0.01</v>
      </c>
      <c r="N177" s="35"/>
    </row>
    <row r="178" spans="1:14" ht="15.6">
      <c r="A178" s="33" t="s">
        <v>108</v>
      </c>
      <c r="B178" s="73">
        <v>36</v>
      </c>
      <c r="C178" s="73">
        <v>26</v>
      </c>
      <c r="D178" s="88"/>
      <c r="E178" s="88"/>
      <c r="F178" s="88"/>
      <c r="G178" s="88"/>
      <c r="H178" s="88">
        <v>0.19</v>
      </c>
      <c r="I178" s="88">
        <v>0.13</v>
      </c>
      <c r="J178" s="88">
        <v>0.08</v>
      </c>
      <c r="K178" s="88">
        <v>0.05</v>
      </c>
      <c r="L178" s="88">
        <v>0.03</v>
      </c>
      <c r="M178" s="88">
        <v>0.02</v>
      </c>
      <c r="N178" s="88">
        <v>0.01</v>
      </c>
    </row>
    <row r="179" spans="1:14" ht="15.6">
      <c r="A179" s="33" t="s">
        <v>111</v>
      </c>
      <c r="B179" s="73">
        <v>6</v>
      </c>
      <c r="C179" s="73">
        <v>6</v>
      </c>
      <c r="D179" s="88">
        <v>0.09</v>
      </c>
      <c r="E179" s="35">
        <v>0</v>
      </c>
      <c r="F179" s="35">
        <v>0</v>
      </c>
      <c r="G179" s="35">
        <v>0</v>
      </c>
      <c r="H179" s="35">
        <v>0</v>
      </c>
      <c r="I179" s="35">
        <v>0</v>
      </c>
      <c r="J179" s="35">
        <v>0</v>
      </c>
      <c r="K179" s="35">
        <v>0</v>
      </c>
      <c r="L179" s="35">
        <v>0</v>
      </c>
      <c r="M179" s="35">
        <v>0</v>
      </c>
      <c r="N179" s="35">
        <v>0</v>
      </c>
    </row>
    <row r="180" spans="1:14" ht="15.6">
      <c r="A180" s="33" t="s">
        <v>110</v>
      </c>
      <c r="B180" s="73">
        <v>6</v>
      </c>
      <c r="C180" s="73">
        <v>8</v>
      </c>
      <c r="D180" s="88">
        <v>0.24</v>
      </c>
      <c r="E180" s="88">
        <v>0.06</v>
      </c>
      <c r="F180" s="35">
        <v>0</v>
      </c>
      <c r="G180" s="35">
        <v>0</v>
      </c>
      <c r="H180" s="35">
        <v>0</v>
      </c>
      <c r="I180" s="35">
        <v>0</v>
      </c>
      <c r="J180" s="35">
        <v>0</v>
      </c>
      <c r="K180" s="35">
        <v>0</v>
      </c>
      <c r="L180" s="35">
        <v>0</v>
      </c>
      <c r="M180" s="35">
        <v>0</v>
      </c>
      <c r="N180" s="35">
        <v>0</v>
      </c>
    </row>
    <row r="181" spans="1:14" ht="15.6">
      <c r="A181" s="33" t="s">
        <v>110</v>
      </c>
      <c r="B181" s="73">
        <v>6</v>
      </c>
      <c r="C181" s="73">
        <v>10</v>
      </c>
      <c r="D181" s="88">
        <v>0.375</v>
      </c>
      <c r="E181" s="88">
        <v>0.13500000000000001</v>
      </c>
      <c r="F181" s="88">
        <v>4.4999999999999998E-2</v>
      </c>
      <c r="G181" s="35">
        <v>0</v>
      </c>
      <c r="H181" s="35">
        <v>0</v>
      </c>
      <c r="I181" s="35">
        <v>0</v>
      </c>
      <c r="J181" s="35">
        <v>0</v>
      </c>
      <c r="K181" s="35">
        <v>0</v>
      </c>
      <c r="L181" s="35">
        <v>0</v>
      </c>
      <c r="M181" s="35">
        <v>0</v>
      </c>
      <c r="N181" s="35">
        <v>0</v>
      </c>
    </row>
    <row r="182" spans="1:14" ht="15.6">
      <c r="A182" s="33" t="s">
        <v>110</v>
      </c>
      <c r="B182" s="73">
        <v>6</v>
      </c>
      <c r="C182" s="73">
        <v>12</v>
      </c>
      <c r="D182" s="88">
        <v>0.54</v>
      </c>
      <c r="E182" s="88">
        <v>0.24</v>
      </c>
      <c r="F182" s="88">
        <v>0.09</v>
      </c>
      <c r="G182" s="88">
        <v>0.03</v>
      </c>
      <c r="H182" s="35">
        <v>0</v>
      </c>
      <c r="I182" s="35">
        <v>0</v>
      </c>
      <c r="J182" s="35">
        <v>0</v>
      </c>
      <c r="K182" s="35">
        <v>0</v>
      </c>
      <c r="L182" s="35">
        <v>0</v>
      </c>
      <c r="M182" s="35">
        <v>0</v>
      </c>
      <c r="N182" s="35">
        <v>0</v>
      </c>
    </row>
    <row r="183" spans="1:14" ht="15.6">
      <c r="A183" s="33" t="s">
        <v>110</v>
      </c>
      <c r="B183" s="73">
        <v>6</v>
      </c>
      <c r="C183" s="73">
        <v>14</v>
      </c>
      <c r="D183" s="88">
        <v>0.73499999999999999</v>
      </c>
      <c r="E183" s="88">
        <v>0.33</v>
      </c>
      <c r="F183" s="88">
        <v>0.16500000000000001</v>
      </c>
      <c r="G183" s="88">
        <v>7.5000000000000011E-2</v>
      </c>
      <c r="H183" s="88">
        <v>0.03</v>
      </c>
      <c r="I183" s="35">
        <v>0</v>
      </c>
      <c r="J183" s="35">
        <v>0</v>
      </c>
      <c r="K183" s="35">
        <v>0</v>
      </c>
      <c r="L183" s="35">
        <v>0</v>
      </c>
      <c r="M183" s="35">
        <v>0</v>
      </c>
      <c r="N183" s="35">
        <v>0</v>
      </c>
    </row>
    <row r="184" spans="1:14" ht="15.6">
      <c r="A184" s="33" t="s">
        <v>110</v>
      </c>
      <c r="B184" s="73">
        <v>6</v>
      </c>
      <c r="C184" s="73">
        <v>16</v>
      </c>
      <c r="D184" s="88">
        <v>0</v>
      </c>
      <c r="E184" s="88">
        <v>0.43499999999999994</v>
      </c>
      <c r="F184" s="88">
        <v>0.24</v>
      </c>
      <c r="G184" s="88">
        <v>0.12</v>
      </c>
      <c r="H184" s="88">
        <v>0.06</v>
      </c>
      <c r="I184" s="88">
        <v>1.4999999999999999E-2</v>
      </c>
      <c r="J184" s="35">
        <v>0</v>
      </c>
      <c r="K184" s="35">
        <v>0</v>
      </c>
      <c r="L184" s="35">
        <v>0</v>
      </c>
      <c r="M184" s="35">
        <v>0</v>
      </c>
      <c r="N184" s="35">
        <v>0</v>
      </c>
    </row>
    <row r="185" spans="1:14" ht="15.6">
      <c r="A185" s="33" t="s">
        <v>110</v>
      </c>
      <c r="B185" s="73">
        <v>6</v>
      </c>
      <c r="C185" s="73">
        <v>18</v>
      </c>
      <c r="D185" s="88">
        <v>0</v>
      </c>
      <c r="E185" s="88">
        <v>0.55499999999999994</v>
      </c>
      <c r="F185" s="88">
        <v>0.315</v>
      </c>
      <c r="G185" s="88">
        <v>0.18</v>
      </c>
      <c r="H185" s="88">
        <v>0.09</v>
      </c>
      <c r="I185" s="88">
        <v>4.4999999999999998E-2</v>
      </c>
      <c r="J185" s="88">
        <v>1.4999999999999999E-2</v>
      </c>
      <c r="K185" s="35">
        <v>0</v>
      </c>
      <c r="L185" s="35">
        <v>0</v>
      </c>
      <c r="M185" s="35">
        <v>0</v>
      </c>
      <c r="N185" s="35">
        <v>0</v>
      </c>
    </row>
    <row r="186" spans="1:14" ht="15.6">
      <c r="A186" s="33" t="s">
        <v>110</v>
      </c>
      <c r="B186" s="73">
        <v>6</v>
      </c>
      <c r="C186" s="73">
        <v>20</v>
      </c>
      <c r="D186" s="88">
        <v>0</v>
      </c>
      <c r="E186" s="88">
        <v>0</v>
      </c>
      <c r="F186" s="88">
        <v>0.375</v>
      </c>
      <c r="G186" s="88">
        <v>0.24</v>
      </c>
      <c r="H186" s="88">
        <v>0.13500000000000001</v>
      </c>
      <c r="I186" s="88">
        <v>7.5000000000000011E-2</v>
      </c>
      <c r="J186" s="88">
        <v>0.03</v>
      </c>
      <c r="K186" s="88">
        <v>1.4999999999999999E-2</v>
      </c>
      <c r="L186" s="35">
        <v>0</v>
      </c>
      <c r="M186" s="35">
        <v>0</v>
      </c>
      <c r="N186" s="35">
        <v>0</v>
      </c>
    </row>
    <row r="187" spans="1:14" ht="15.6">
      <c r="A187" s="33" t="s">
        <v>110</v>
      </c>
      <c r="B187" s="73">
        <v>6</v>
      </c>
      <c r="C187" s="73">
        <v>22</v>
      </c>
      <c r="D187" s="88">
        <v>0</v>
      </c>
      <c r="E187" s="88">
        <v>0</v>
      </c>
      <c r="F187" s="88">
        <v>0</v>
      </c>
      <c r="G187" s="88">
        <v>0.30000000000000004</v>
      </c>
      <c r="H187" s="88">
        <v>0.19500000000000001</v>
      </c>
      <c r="I187" s="88">
        <v>0.10500000000000001</v>
      </c>
      <c r="J187" s="88">
        <v>0.06</v>
      </c>
      <c r="K187" s="88">
        <v>0.03</v>
      </c>
      <c r="L187" s="88">
        <v>1.4999999999999999E-2</v>
      </c>
      <c r="M187" s="35">
        <v>0</v>
      </c>
      <c r="N187" s="35">
        <v>0</v>
      </c>
    </row>
    <row r="188" spans="1:14" ht="15.6">
      <c r="A188" s="33" t="s">
        <v>110</v>
      </c>
      <c r="B188" s="73">
        <v>6</v>
      </c>
      <c r="C188" s="73">
        <v>24</v>
      </c>
      <c r="D188" s="88">
        <v>0</v>
      </c>
      <c r="E188" s="88">
        <v>0</v>
      </c>
      <c r="F188" s="88">
        <v>0</v>
      </c>
      <c r="G188" s="88">
        <v>0.34500000000000003</v>
      </c>
      <c r="H188" s="88">
        <v>0.24</v>
      </c>
      <c r="I188" s="88">
        <v>0.15000000000000002</v>
      </c>
      <c r="J188" s="88">
        <v>0.09</v>
      </c>
      <c r="K188" s="88">
        <v>0.06</v>
      </c>
      <c r="L188" s="88">
        <v>0.03</v>
      </c>
      <c r="M188" s="88">
        <v>1.4999999999999999E-2</v>
      </c>
      <c r="N188" s="35">
        <v>0</v>
      </c>
    </row>
    <row r="189" spans="1:14" ht="15.6">
      <c r="A189" s="33" t="s">
        <v>110</v>
      </c>
      <c r="B189" s="73">
        <v>6</v>
      </c>
      <c r="C189" s="73">
        <v>26</v>
      </c>
      <c r="D189" s="88">
        <v>0</v>
      </c>
      <c r="E189" s="88">
        <v>0</v>
      </c>
      <c r="F189" s="88">
        <v>0</v>
      </c>
      <c r="G189" s="88">
        <v>0</v>
      </c>
      <c r="H189" s="88">
        <v>0.28500000000000003</v>
      </c>
      <c r="I189" s="88">
        <v>0.19500000000000001</v>
      </c>
      <c r="J189" s="88">
        <v>0.12</v>
      </c>
      <c r="K189" s="88">
        <v>7.5000000000000011E-2</v>
      </c>
      <c r="L189" s="88">
        <v>4.4999999999999998E-2</v>
      </c>
      <c r="M189" s="88">
        <v>0.03</v>
      </c>
      <c r="N189" s="88">
        <v>1.4999999999999999E-2</v>
      </c>
    </row>
    <row r="190" spans="1:14" ht="15.6">
      <c r="A190" s="33" t="s">
        <v>111</v>
      </c>
      <c r="B190" s="73">
        <v>8</v>
      </c>
      <c r="C190" s="73">
        <v>6</v>
      </c>
      <c r="D190" s="88">
        <v>0.09</v>
      </c>
      <c r="E190" s="35">
        <v>0</v>
      </c>
      <c r="F190" s="35">
        <v>0</v>
      </c>
      <c r="G190" s="35">
        <v>0</v>
      </c>
      <c r="H190" s="35">
        <v>0</v>
      </c>
      <c r="I190" s="35">
        <v>0</v>
      </c>
      <c r="J190" s="35">
        <v>0</v>
      </c>
      <c r="K190" s="35">
        <v>0</v>
      </c>
      <c r="L190" s="35">
        <v>0</v>
      </c>
      <c r="M190" s="35">
        <v>0</v>
      </c>
      <c r="N190" s="35">
        <v>0</v>
      </c>
    </row>
    <row r="191" spans="1:14" ht="15.6">
      <c r="A191" s="33" t="s">
        <v>110</v>
      </c>
      <c r="B191" s="73">
        <v>8</v>
      </c>
      <c r="C191" s="73">
        <v>8</v>
      </c>
      <c r="D191" s="88">
        <v>0.24</v>
      </c>
      <c r="E191" s="88">
        <v>0.06</v>
      </c>
      <c r="F191" s="35">
        <v>0</v>
      </c>
      <c r="G191" s="35">
        <v>0</v>
      </c>
      <c r="H191" s="35">
        <v>0</v>
      </c>
      <c r="I191" s="35">
        <v>0</v>
      </c>
      <c r="J191" s="35">
        <v>0</v>
      </c>
      <c r="K191" s="35">
        <v>0</v>
      </c>
      <c r="L191" s="35">
        <v>0</v>
      </c>
      <c r="M191" s="35">
        <v>0</v>
      </c>
      <c r="N191" s="35">
        <v>0</v>
      </c>
    </row>
    <row r="192" spans="1:14" ht="15.6">
      <c r="A192" s="33" t="s">
        <v>110</v>
      </c>
      <c r="B192" s="73">
        <v>8</v>
      </c>
      <c r="C192" s="73">
        <v>10</v>
      </c>
      <c r="D192" s="88">
        <v>0.375</v>
      </c>
      <c r="E192" s="88">
        <v>0.13500000000000001</v>
      </c>
      <c r="F192" s="88">
        <v>4.4999999999999998E-2</v>
      </c>
      <c r="G192" s="35">
        <v>0</v>
      </c>
      <c r="H192" s="35">
        <v>0</v>
      </c>
      <c r="I192" s="35">
        <v>0</v>
      </c>
      <c r="J192" s="35">
        <v>0</v>
      </c>
      <c r="K192" s="35">
        <v>0</v>
      </c>
      <c r="L192" s="35">
        <v>0</v>
      </c>
      <c r="M192" s="35">
        <v>0</v>
      </c>
      <c r="N192" s="35">
        <v>0</v>
      </c>
    </row>
    <row r="193" spans="1:14" ht="15.6">
      <c r="A193" s="33" t="s">
        <v>110</v>
      </c>
      <c r="B193" s="73">
        <v>8</v>
      </c>
      <c r="C193" s="73">
        <v>12</v>
      </c>
      <c r="D193" s="88">
        <v>0.54</v>
      </c>
      <c r="E193" s="88">
        <v>0.24</v>
      </c>
      <c r="F193" s="88">
        <v>0.09</v>
      </c>
      <c r="G193" s="88">
        <v>0.03</v>
      </c>
      <c r="H193" s="35">
        <v>0</v>
      </c>
      <c r="I193" s="35">
        <v>0</v>
      </c>
      <c r="J193" s="35">
        <v>0</v>
      </c>
      <c r="K193" s="35">
        <v>0</v>
      </c>
      <c r="L193" s="35">
        <v>0</v>
      </c>
      <c r="M193" s="35">
        <v>0</v>
      </c>
      <c r="N193" s="35">
        <v>0</v>
      </c>
    </row>
    <row r="194" spans="1:14" ht="15.6">
      <c r="A194" s="33" t="s">
        <v>110</v>
      </c>
      <c r="B194" s="73">
        <v>8</v>
      </c>
      <c r="C194" s="73">
        <v>14</v>
      </c>
      <c r="D194" s="88">
        <v>0.73499999999999999</v>
      </c>
      <c r="E194" s="88">
        <v>0.33</v>
      </c>
      <c r="F194" s="88">
        <v>0.16500000000000001</v>
      </c>
      <c r="G194" s="88">
        <v>7.5000000000000011E-2</v>
      </c>
      <c r="H194" s="88">
        <v>0.03</v>
      </c>
      <c r="I194" s="35">
        <v>0</v>
      </c>
      <c r="J194" s="35">
        <v>0</v>
      </c>
      <c r="K194" s="35">
        <v>0</v>
      </c>
      <c r="L194" s="35">
        <v>0</v>
      </c>
      <c r="M194" s="35">
        <v>0</v>
      </c>
      <c r="N194" s="35">
        <v>0</v>
      </c>
    </row>
    <row r="195" spans="1:14" ht="15.6">
      <c r="A195" s="33" t="s">
        <v>110</v>
      </c>
      <c r="B195" s="73">
        <v>8</v>
      </c>
      <c r="C195" s="73">
        <v>16</v>
      </c>
      <c r="D195" s="88">
        <v>0</v>
      </c>
      <c r="E195" s="88">
        <v>0.43499999999999994</v>
      </c>
      <c r="F195" s="88">
        <v>0.24</v>
      </c>
      <c r="G195" s="88">
        <v>0.12</v>
      </c>
      <c r="H195" s="88">
        <v>0.06</v>
      </c>
      <c r="I195" s="88">
        <v>1.4999999999999999E-2</v>
      </c>
      <c r="J195" s="35">
        <v>0</v>
      </c>
      <c r="K195" s="35">
        <v>0</v>
      </c>
      <c r="L195" s="35">
        <v>0</v>
      </c>
      <c r="M195" s="35">
        <v>0</v>
      </c>
      <c r="N195" s="35">
        <v>0</v>
      </c>
    </row>
    <row r="196" spans="1:14" ht="15.6">
      <c r="A196" s="33" t="s">
        <v>110</v>
      </c>
      <c r="B196" s="73">
        <v>8</v>
      </c>
      <c r="C196" s="73">
        <v>18</v>
      </c>
      <c r="D196" s="88">
        <v>0</v>
      </c>
      <c r="E196" s="88">
        <v>0.55499999999999994</v>
      </c>
      <c r="F196" s="88">
        <v>0.315</v>
      </c>
      <c r="G196" s="88">
        <v>0.18</v>
      </c>
      <c r="H196" s="88">
        <v>0.09</v>
      </c>
      <c r="I196" s="88">
        <v>4.4999999999999998E-2</v>
      </c>
      <c r="J196" s="88">
        <v>1.4999999999999999E-2</v>
      </c>
      <c r="K196" s="35">
        <v>0</v>
      </c>
      <c r="L196" s="35">
        <v>0</v>
      </c>
      <c r="M196" s="35">
        <v>0</v>
      </c>
      <c r="N196" s="35">
        <v>0</v>
      </c>
    </row>
    <row r="197" spans="1:14" ht="15.6">
      <c r="A197" s="33" t="s">
        <v>110</v>
      </c>
      <c r="B197" s="73">
        <v>8</v>
      </c>
      <c r="C197" s="73">
        <v>20</v>
      </c>
      <c r="D197" s="88">
        <v>0</v>
      </c>
      <c r="E197" s="88">
        <v>0</v>
      </c>
      <c r="F197" s="88">
        <v>0.375</v>
      </c>
      <c r="G197" s="88">
        <v>0.24</v>
      </c>
      <c r="H197" s="88">
        <v>0.13500000000000001</v>
      </c>
      <c r="I197" s="88">
        <v>7.5000000000000011E-2</v>
      </c>
      <c r="J197" s="88">
        <v>0.03</v>
      </c>
      <c r="K197" s="88">
        <v>1.4999999999999999E-2</v>
      </c>
      <c r="L197" s="35">
        <v>0</v>
      </c>
      <c r="M197" s="35">
        <v>0</v>
      </c>
      <c r="N197" s="35">
        <v>0</v>
      </c>
    </row>
    <row r="198" spans="1:14" ht="15.6">
      <c r="A198" s="33" t="s">
        <v>110</v>
      </c>
      <c r="B198" s="73">
        <v>8</v>
      </c>
      <c r="C198" s="73">
        <v>22</v>
      </c>
      <c r="D198" s="88">
        <v>0</v>
      </c>
      <c r="E198" s="88">
        <v>0</v>
      </c>
      <c r="F198" s="88">
        <v>0</v>
      </c>
      <c r="G198" s="88">
        <v>0.30000000000000004</v>
      </c>
      <c r="H198" s="88">
        <v>0.19500000000000001</v>
      </c>
      <c r="I198" s="88">
        <v>0.10500000000000001</v>
      </c>
      <c r="J198" s="88">
        <v>0.06</v>
      </c>
      <c r="K198" s="88">
        <v>0.03</v>
      </c>
      <c r="L198" s="88">
        <v>1.4999999999999999E-2</v>
      </c>
      <c r="M198" s="35">
        <v>0</v>
      </c>
      <c r="N198" s="35">
        <v>0</v>
      </c>
    </row>
    <row r="199" spans="1:14" ht="15.6">
      <c r="A199" s="33" t="s">
        <v>110</v>
      </c>
      <c r="B199" s="73">
        <v>8</v>
      </c>
      <c r="C199" s="73">
        <v>24</v>
      </c>
      <c r="D199" s="88">
        <v>0</v>
      </c>
      <c r="E199" s="88">
        <v>0</v>
      </c>
      <c r="F199" s="88">
        <v>0</v>
      </c>
      <c r="G199" s="88">
        <v>0.34500000000000003</v>
      </c>
      <c r="H199" s="88">
        <v>0.24</v>
      </c>
      <c r="I199" s="88">
        <v>0.15000000000000002</v>
      </c>
      <c r="J199" s="88">
        <v>0.09</v>
      </c>
      <c r="K199" s="88">
        <v>0.06</v>
      </c>
      <c r="L199" s="88">
        <v>0.03</v>
      </c>
      <c r="M199" s="88">
        <v>1.4999999999999999E-2</v>
      </c>
      <c r="N199" s="35">
        <v>0</v>
      </c>
    </row>
    <row r="200" spans="1:14" ht="15.6">
      <c r="A200" s="33" t="s">
        <v>110</v>
      </c>
      <c r="B200" s="73">
        <v>8</v>
      </c>
      <c r="C200" s="73">
        <v>26</v>
      </c>
      <c r="D200" s="88">
        <v>0</v>
      </c>
      <c r="E200" s="88">
        <v>0</v>
      </c>
      <c r="F200" s="88">
        <v>0</v>
      </c>
      <c r="G200" s="88">
        <v>0</v>
      </c>
      <c r="H200" s="88">
        <v>0.28500000000000003</v>
      </c>
      <c r="I200" s="88">
        <v>0.19500000000000001</v>
      </c>
      <c r="J200" s="88">
        <v>0.12</v>
      </c>
      <c r="K200" s="88">
        <v>7.5000000000000011E-2</v>
      </c>
      <c r="L200" s="88">
        <v>4.4999999999999998E-2</v>
      </c>
      <c r="M200" s="88">
        <v>0.03</v>
      </c>
      <c r="N200" s="88">
        <v>1.4999999999999999E-2</v>
      </c>
    </row>
    <row r="201" spans="1:14" ht="15.6">
      <c r="A201" s="33" t="s">
        <v>110</v>
      </c>
      <c r="B201" s="73">
        <v>10</v>
      </c>
      <c r="C201" s="73">
        <v>6</v>
      </c>
      <c r="D201" s="88">
        <v>0.09</v>
      </c>
      <c r="E201" s="35">
        <v>0</v>
      </c>
      <c r="F201" s="35">
        <v>0</v>
      </c>
      <c r="G201" s="35">
        <v>0</v>
      </c>
      <c r="H201" s="35">
        <v>0</v>
      </c>
      <c r="I201" s="35">
        <v>0</v>
      </c>
      <c r="J201" s="35">
        <v>0</v>
      </c>
      <c r="K201" s="35">
        <v>0</v>
      </c>
      <c r="L201" s="35">
        <v>0</v>
      </c>
      <c r="M201" s="35">
        <v>0</v>
      </c>
      <c r="N201" s="35">
        <v>0</v>
      </c>
    </row>
    <row r="202" spans="1:14" ht="15.6">
      <c r="A202" s="33" t="s">
        <v>110</v>
      </c>
      <c r="B202" s="73">
        <v>10</v>
      </c>
      <c r="C202" s="73">
        <v>8</v>
      </c>
      <c r="D202" s="88">
        <v>0.24</v>
      </c>
      <c r="E202" s="88">
        <v>0.06</v>
      </c>
      <c r="F202" s="35">
        <v>0</v>
      </c>
      <c r="G202" s="35">
        <v>0</v>
      </c>
      <c r="H202" s="35">
        <v>0</v>
      </c>
      <c r="I202" s="35">
        <v>0</v>
      </c>
      <c r="J202" s="35">
        <v>0</v>
      </c>
      <c r="K202" s="35">
        <v>0</v>
      </c>
      <c r="L202" s="35">
        <v>0</v>
      </c>
      <c r="M202" s="35">
        <v>0</v>
      </c>
      <c r="N202" s="35">
        <v>0</v>
      </c>
    </row>
    <row r="203" spans="1:14" ht="15.6">
      <c r="A203" s="33" t="s">
        <v>110</v>
      </c>
      <c r="B203" s="73">
        <v>10</v>
      </c>
      <c r="C203" s="73">
        <v>10</v>
      </c>
      <c r="D203" s="88">
        <v>0.375</v>
      </c>
      <c r="E203" s="88">
        <v>0.13500000000000001</v>
      </c>
      <c r="F203" s="88">
        <v>4.4999999999999998E-2</v>
      </c>
      <c r="G203" s="35">
        <v>0</v>
      </c>
      <c r="H203" s="35">
        <v>0</v>
      </c>
      <c r="I203" s="35">
        <v>0</v>
      </c>
      <c r="J203" s="35">
        <v>0</v>
      </c>
      <c r="K203" s="35">
        <v>0</v>
      </c>
      <c r="L203" s="35">
        <v>0</v>
      </c>
      <c r="M203" s="35">
        <v>0</v>
      </c>
      <c r="N203" s="35">
        <v>0</v>
      </c>
    </row>
    <row r="204" spans="1:14" ht="15.6">
      <c r="A204" s="33" t="s">
        <v>110</v>
      </c>
      <c r="B204" s="73">
        <v>10</v>
      </c>
      <c r="C204" s="73">
        <v>12</v>
      </c>
      <c r="D204" s="88">
        <v>0.54</v>
      </c>
      <c r="E204" s="88">
        <v>0.24</v>
      </c>
      <c r="F204" s="88">
        <v>0.09</v>
      </c>
      <c r="G204" s="88">
        <v>0.03</v>
      </c>
      <c r="H204" s="35">
        <v>0</v>
      </c>
      <c r="I204" s="35">
        <v>0</v>
      </c>
      <c r="J204" s="35">
        <v>0</v>
      </c>
      <c r="K204" s="35">
        <v>0</v>
      </c>
      <c r="L204" s="35">
        <v>0</v>
      </c>
      <c r="M204" s="35">
        <v>0</v>
      </c>
      <c r="N204" s="35">
        <v>0</v>
      </c>
    </row>
    <row r="205" spans="1:14" ht="15.6">
      <c r="A205" s="33" t="s">
        <v>110</v>
      </c>
      <c r="B205" s="73">
        <v>10</v>
      </c>
      <c r="C205" s="73">
        <v>14</v>
      </c>
      <c r="D205" s="88">
        <v>0.73499999999999999</v>
      </c>
      <c r="E205" s="88">
        <v>0.33</v>
      </c>
      <c r="F205" s="88">
        <v>0.16500000000000001</v>
      </c>
      <c r="G205" s="88">
        <v>7.5000000000000011E-2</v>
      </c>
      <c r="H205" s="88">
        <v>0.03</v>
      </c>
      <c r="I205" s="35">
        <v>0</v>
      </c>
      <c r="J205" s="35">
        <v>0</v>
      </c>
      <c r="K205" s="35">
        <v>0</v>
      </c>
      <c r="L205" s="35">
        <v>0</v>
      </c>
      <c r="M205" s="35">
        <v>0</v>
      </c>
      <c r="N205" s="35">
        <v>0</v>
      </c>
    </row>
    <row r="206" spans="1:14" ht="15.6">
      <c r="A206" s="33" t="s">
        <v>110</v>
      </c>
      <c r="B206" s="73">
        <v>10</v>
      </c>
      <c r="C206" s="73">
        <v>16</v>
      </c>
      <c r="D206" s="88">
        <v>0</v>
      </c>
      <c r="E206" s="88">
        <v>0.43499999999999994</v>
      </c>
      <c r="F206" s="88">
        <v>0.24</v>
      </c>
      <c r="G206" s="88">
        <v>0.12</v>
      </c>
      <c r="H206" s="88">
        <v>0.06</v>
      </c>
      <c r="I206" s="88">
        <v>1.4999999999999999E-2</v>
      </c>
      <c r="J206" s="35">
        <v>0</v>
      </c>
      <c r="K206" s="35">
        <v>0</v>
      </c>
      <c r="L206" s="35">
        <v>0</v>
      </c>
      <c r="M206" s="35">
        <v>0</v>
      </c>
      <c r="N206" s="35">
        <v>0</v>
      </c>
    </row>
    <row r="207" spans="1:14" ht="15.6">
      <c r="A207" s="33" t="s">
        <v>110</v>
      </c>
      <c r="B207" s="73">
        <v>10</v>
      </c>
      <c r="C207" s="73">
        <v>18</v>
      </c>
      <c r="D207" s="88">
        <v>0</v>
      </c>
      <c r="E207" s="88">
        <v>0.55499999999999994</v>
      </c>
      <c r="F207" s="88">
        <v>0.315</v>
      </c>
      <c r="G207" s="88">
        <v>0.18</v>
      </c>
      <c r="H207" s="88">
        <v>0.09</v>
      </c>
      <c r="I207" s="88">
        <v>4.4999999999999998E-2</v>
      </c>
      <c r="J207" s="88">
        <v>1.4999999999999999E-2</v>
      </c>
      <c r="K207" s="35">
        <v>0</v>
      </c>
      <c r="L207" s="35">
        <v>0</v>
      </c>
      <c r="M207" s="35">
        <v>0</v>
      </c>
      <c r="N207" s="35">
        <v>0</v>
      </c>
    </row>
    <row r="208" spans="1:14" ht="15.6">
      <c r="A208" s="33" t="s">
        <v>110</v>
      </c>
      <c r="B208" s="73">
        <v>10</v>
      </c>
      <c r="C208" s="73">
        <v>20</v>
      </c>
      <c r="D208" s="88">
        <v>0</v>
      </c>
      <c r="E208" s="88">
        <v>0</v>
      </c>
      <c r="F208" s="88">
        <v>0.375</v>
      </c>
      <c r="G208" s="88">
        <v>0.24</v>
      </c>
      <c r="H208" s="88">
        <v>0.13500000000000001</v>
      </c>
      <c r="I208" s="88">
        <v>7.5000000000000011E-2</v>
      </c>
      <c r="J208" s="88">
        <v>0.03</v>
      </c>
      <c r="K208" s="88">
        <v>1.4999999999999999E-2</v>
      </c>
      <c r="L208" s="35">
        <v>0</v>
      </c>
      <c r="M208" s="35">
        <v>0</v>
      </c>
      <c r="N208" s="35">
        <v>0</v>
      </c>
    </row>
    <row r="209" spans="1:14" ht="15.6">
      <c r="A209" s="33" t="s">
        <v>110</v>
      </c>
      <c r="B209" s="73">
        <v>10</v>
      </c>
      <c r="C209" s="73">
        <v>22</v>
      </c>
      <c r="D209" s="88">
        <v>0</v>
      </c>
      <c r="E209" s="88">
        <v>0</v>
      </c>
      <c r="F209" s="88">
        <v>0</v>
      </c>
      <c r="G209" s="88">
        <v>0.30000000000000004</v>
      </c>
      <c r="H209" s="88">
        <v>0.19500000000000001</v>
      </c>
      <c r="I209" s="88">
        <v>0.10500000000000001</v>
      </c>
      <c r="J209" s="88">
        <v>0.06</v>
      </c>
      <c r="K209" s="88">
        <v>0.03</v>
      </c>
      <c r="L209" s="88">
        <v>1.4999999999999999E-2</v>
      </c>
      <c r="M209" s="35">
        <v>0</v>
      </c>
      <c r="N209" s="35">
        <v>0</v>
      </c>
    </row>
    <row r="210" spans="1:14" ht="15.6">
      <c r="A210" s="33" t="s">
        <v>110</v>
      </c>
      <c r="B210" s="73">
        <v>10</v>
      </c>
      <c r="C210" s="73">
        <v>24</v>
      </c>
      <c r="D210" s="88">
        <v>0</v>
      </c>
      <c r="E210" s="88">
        <v>0</v>
      </c>
      <c r="F210" s="88">
        <v>0</v>
      </c>
      <c r="G210" s="88">
        <v>0.34500000000000003</v>
      </c>
      <c r="H210" s="88">
        <v>0.24</v>
      </c>
      <c r="I210" s="88">
        <v>0.15000000000000002</v>
      </c>
      <c r="J210" s="88">
        <v>0.09</v>
      </c>
      <c r="K210" s="88">
        <v>0.06</v>
      </c>
      <c r="L210" s="88">
        <v>0.03</v>
      </c>
      <c r="M210" s="88">
        <v>1.4999999999999999E-2</v>
      </c>
      <c r="N210" s="35">
        <v>0</v>
      </c>
    </row>
    <row r="211" spans="1:14" ht="15.6">
      <c r="A211" s="33" t="s">
        <v>110</v>
      </c>
      <c r="B211" s="73">
        <v>10</v>
      </c>
      <c r="C211" s="73">
        <v>26</v>
      </c>
      <c r="D211" s="88">
        <v>0</v>
      </c>
      <c r="E211" s="88">
        <v>0</v>
      </c>
      <c r="F211" s="88">
        <v>0</v>
      </c>
      <c r="G211" s="88">
        <v>0</v>
      </c>
      <c r="H211" s="88">
        <v>0.28500000000000003</v>
      </c>
      <c r="I211" s="88">
        <v>0.19500000000000001</v>
      </c>
      <c r="J211" s="88">
        <v>0.12</v>
      </c>
      <c r="K211" s="88">
        <v>7.5000000000000011E-2</v>
      </c>
      <c r="L211" s="88">
        <v>4.4999999999999998E-2</v>
      </c>
      <c r="M211" s="88">
        <v>0.03</v>
      </c>
      <c r="N211" s="88">
        <v>1.4999999999999999E-2</v>
      </c>
    </row>
    <row r="212" spans="1:14" ht="15.6">
      <c r="A212" s="33" t="s">
        <v>110</v>
      </c>
      <c r="B212" s="73">
        <v>12</v>
      </c>
      <c r="C212" s="73">
        <v>6</v>
      </c>
      <c r="D212" s="88">
        <v>0.09</v>
      </c>
      <c r="E212" s="35">
        <v>0</v>
      </c>
      <c r="F212" s="35">
        <v>0</v>
      </c>
      <c r="G212" s="35">
        <v>0</v>
      </c>
      <c r="H212" s="35">
        <v>0</v>
      </c>
      <c r="I212" s="35">
        <v>0</v>
      </c>
      <c r="J212" s="35">
        <v>0</v>
      </c>
      <c r="K212" s="35">
        <v>0</v>
      </c>
      <c r="L212" s="35">
        <v>0</v>
      </c>
      <c r="M212" s="35">
        <v>0</v>
      </c>
      <c r="N212" s="35">
        <v>0</v>
      </c>
    </row>
    <row r="213" spans="1:14" ht="15.6">
      <c r="A213" s="33" t="s">
        <v>110</v>
      </c>
      <c r="B213" s="73">
        <v>12</v>
      </c>
      <c r="C213" s="73">
        <v>8</v>
      </c>
      <c r="D213" s="88">
        <v>0.24</v>
      </c>
      <c r="E213" s="88">
        <v>0.06</v>
      </c>
      <c r="F213" s="35">
        <v>0</v>
      </c>
      <c r="G213" s="35">
        <v>0</v>
      </c>
      <c r="H213" s="35">
        <v>0</v>
      </c>
      <c r="I213" s="35">
        <v>0</v>
      </c>
      <c r="J213" s="35">
        <v>0</v>
      </c>
      <c r="K213" s="35">
        <v>0</v>
      </c>
      <c r="L213" s="35">
        <v>0</v>
      </c>
      <c r="M213" s="35">
        <v>0</v>
      </c>
      <c r="N213" s="35">
        <v>0</v>
      </c>
    </row>
    <row r="214" spans="1:14" ht="15.6">
      <c r="A214" s="33" t="s">
        <v>110</v>
      </c>
      <c r="B214" s="73">
        <v>12</v>
      </c>
      <c r="C214" s="73">
        <v>10</v>
      </c>
      <c r="D214" s="88">
        <v>0.375</v>
      </c>
      <c r="E214" s="88">
        <v>0.13500000000000001</v>
      </c>
      <c r="F214" s="88">
        <v>4.4999999999999998E-2</v>
      </c>
      <c r="G214" s="35">
        <v>0</v>
      </c>
      <c r="H214" s="35">
        <v>0</v>
      </c>
      <c r="I214" s="35">
        <v>0</v>
      </c>
      <c r="J214" s="35">
        <v>0</v>
      </c>
      <c r="K214" s="35">
        <v>0</v>
      </c>
      <c r="L214" s="35">
        <v>0</v>
      </c>
      <c r="M214" s="35">
        <v>0</v>
      </c>
      <c r="N214" s="35">
        <v>0</v>
      </c>
    </row>
    <row r="215" spans="1:14" ht="15.6">
      <c r="A215" s="33" t="s">
        <v>110</v>
      </c>
      <c r="B215" s="73">
        <v>12</v>
      </c>
      <c r="C215" s="73">
        <v>12</v>
      </c>
      <c r="D215" s="88">
        <v>0.54</v>
      </c>
      <c r="E215" s="88">
        <v>0.24</v>
      </c>
      <c r="F215" s="88">
        <v>0.09</v>
      </c>
      <c r="G215" s="88">
        <v>0.03</v>
      </c>
      <c r="H215" s="35">
        <v>0</v>
      </c>
      <c r="I215" s="35">
        <v>0</v>
      </c>
      <c r="J215" s="35">
        <v>0</v>
      </c>
      <c r="K215" s="35">
        <v>0</v>
      </c>
      <c r="L215" s="35">
        <v>0</v>
      </c>
      <c r="M215" s="35">
        <v>0</v>
      </c>
      <c r="N215" s="35">
        <v>0</v>
      </c>
    </row>
    <row r="216" spans="1:14" ht="15.6">
      <c r="A216" s="33" t="s">
        <v>110</v>
      </c>
      <c r="B216" s="73">
        <v>12</v>
      </c>
      <c r="C216" s="73">
        <v>14</v>
      </c>
      <c r="D216" s="88">
        <v>0.73499999999999999</v>
      </c>
      <c r="E216" s="88">
        <v>0.33</v>
      </c>
      <c r="F216" s="88">
        <v>0.16500000000000001</v>
      </c>
      <c r="G216" s="88">
        <v>7.5000000000000011E-2</v>
      </c>
      <c r="H216" s="88">
        <v>0.03</v>
      </c>
      <c r="I216" s="35">
        <v>0</v>
      </c>
      <c r="J216" s="35">
        <v>0</v>
      </c>
      <c r="K216" s="35">
        <v>0</v>
      </c>
      <c r="L216" s="35">
        <v>0</v>
      </c>
      <c r="M216" s="35">
        <v>0</v>
      </c>
      <c r="N216" s="35">
        <v>0</v>
      </c>
    </row>
    <row r="217" spans="1:14" ht="15.6">
      <c r="A217" s="33" t="s">
        <v>110</v>
      </c>
      <c r="B217" s="73">
        <v>12</v>
      </c>
      <c r="C217" s="73">
        <v>16</v>
      </c>
      <c r="D217" s="88">
        <v>0</v>
      </c>
      <c r="E217" s="88">
        <v>0.43499999999999994</v>
      </c>
      <c r="F217" s="88">
        <v>0.24</v>
      </c>
      <c r="G217" s="88">
        <v>0.12</v>
      </c>
      <c r="H217" s="88">
        <v>0.06</v>
      </c>
      <c r="I217" s="88">
        <v>1.4999999999999999E-2</v>
      </c>
      <c r="J217" s="35">
        <v>0</v>
      </c>
      <c r="K217" s="35">
        <v>0</v>
      </c>
      <c r="L217" s="35">
        <v>0</v>
      </c>
      <c r="M217" s="35">
        <v>0</v>
      </c>
      <c r="N217" s="35">
        <v>0</v>
      </c>
    </row>
    <row r="218" spans="1:14" ht="15.6">
      <c r="A218" s="33" t="s">
        <v>110</v>
      </c>
      <c r="B218" s="73">
        <v>12</v>
      </c>
      <c r="C218" s="73">
        <v>18</v>
      </c>
      <c r="D218" s="88">
        <v>0</v>
      </c>
      <c r="E218" s="88">
        <v>0.55499999999999994</v>
      </c>
      <c r="F218" s="88">
        <v>0.315</v>
      </c>
      <c r="G218" s="88">
        <v>0.18</v>
      </c>
      <c r="H218" s="88">
        <v>0.09</v>
      </c>
      <c r="I218" s="88">
        <v>4.4999999999999998E-2</v>
      </c>
      <c r="J218" s="88">
        <v>1.4999999999999999E-2</v>
      </c>
      <c r="K218" s="35">
        <v>0</v>
      </c>
      <c r="L218" s="35">
        <v>0</v>
      </c>
      <c r="M218" s="35">
        <v>0</v>
      </c>
      <c r="N218" s="35">
        <v>0</v>
      </c>
    </row>
    <row r="219" spans="1:14" ht="15.6">
      <c r="A219" s="33" t="s">
        <v>110</v>
      </c>
      <c r="B219" s="73">
        <v>12</v>
      </c>
      <c r="C219" s="73">
        <v>20</v>
      </c>
      <c r="D219" s="88">
        <v>0</v>
      </c>
      <c r="E219" s="88">
        <v>0</v>
      </c>
      <c r="F219" s="88">
        <v>0.375</v>
      </c>
      <c r="G219" s="88">
        <v>0.24</v>
      </c>
      <c r="H219" s="88">
        <v>0.13500000000000001</v>
      </c>
      <c r="I219" s="88">
        <v>7.5000000000000011E-2</v>
      </c>
      <c r="J219" s="88">
        <v>0.03</v>
      </c>
      <c r="K219" s="88">
        <v>1.4999999999999999E-2</v>
      </c>
      <c r="L219" s="35">
        <v>0</v>
      </c>
      <c r="M219" s="35">
        <v>0</v>
      </c>
      <c r="N219" s="35">
        <v>0</v>
      </c>
    </row>
    <row r="220" spans="1:14" ht="15.6">
      <c r="A220" s="33" t="s">
        <v>110</v>
      </c>
      <c r="B220" s="73">
        <v>12</v>
      </c>
      <c r="C220" s="73">
        <v>22</v>
      </c>
      <c r="D220" s="88">
        <v>0</v>
      </c>
      <c r="E220" s="88">
        <v>0</v>
      </c>
      <c r="F220" s="88">
        <v>0</v>
      </c>
      <c r="G220" s="88">
        <v>0.30000000000000004</v>
      </c>
      <c r="H220" s="88">
        <v>0.19500000000000001</v>
      </c>
      <c r="I220" s="88">
        <v>0.10500000000000001</v>
      </c>
      <c r="J220" s="88">
        <v>0.06</v>
      </c>
      <c r="K220" s="88">
        <v>0.03</v>
      </c>
      <c r="L220" s="88">
        <v>1.4999999999999999E-2</v>
      </c>
      <c r="M220" s="35">
        <v>0</v>
      </c>
      <c r="N220" s="35">
        <v>0</v>
      </c>
    </row>
    <row r="221" spans="1:14" ht="15.6">
      <c r="A221" s="33" t="s">
        <v>110</v>
      </c>
      <c r="B221" s="73">
        <v>12</v>
      </c>
      <c r="C221" s="73">
        <v>24</v>
      </c>
      <c r="D221" s="88">
        <v>0</v>
      </c>
      <c r="E221" s="88">
        <v>0</v>
      </c>
      <c r="F221" s="88">
        <v>0</v>
      </c>
      <c r="G221" s="88">
        <v>0.34500000000000003</v>
      </c>
      <c r="H221" s="88">
        <v>0.24</v>
      </c>
      <c r="I221" s="88">
        <v>0.15000000000000002</v>
      </c>
      <c r="J221" s="88">
        <v>0.09</v>
      </c>
      <c r="K221" s="88">
        <v>0.06</v>
      </c>
      <c r="L221" s="88">
        <v>0.03</v>
      </c>
      <c r="M221" s="88">
        <v>1.4999999999999999E-2</v>
      </c>
      <c r="N221" s="35">
        <v>0</v>
      </c>
    </row>
    <row r="222" spans="1:14" ht="15.6">
      <c r="A222" s="33" t="s">
        <v>110</v>
      </c>
      <c r="B222" s="73">
        <v>12</v>
      </c>
      <c r="C222" s="73">
        <v>26</v>
      </c>
      <c r="D222" s="88">
        <v>0</v>
      </c>
      <c r="E222" s="88">
        <v>0</v>
      </c>
      <c r="F222" s="88">
        <v>0</v>
      </c>
      <c r="G222" s="88">
        <v>0</v>
      </c>
      <c r="H222" s="88">
        <v>0.28500000000000003</v>
      </c>
      <c r="I222" s="88">
        <v>0.19500000000000001</v>
      </c>
      <c r="J222" s="88">
        <v>0.12</v>
      </c>
      <c r="K222" s="88">
        <v>7.5000000000000011E-2</v>
      </c>
      <c r="L222" s="88">
        <v>4.4999999999999998E-2</v>
      </c>
      <c r="M222" s="88">
        <v>0.03</v>
      </c>
      <c r="N222" s="88">
        <v>1.4999999999999999E-2</v>
      </c>
    </row>
    <row r="223" spans="1:14" ht="15.6">
      <c r="A223" s="33" t="s">
        <v>110</v>
      </c>
      <c r="B223" s="73">
        <v>14</v>
      </c>
      <c r="C223" s="73">
        <v>6</v>
      </c>
      <c r="D223" s="88">
        <v>0.09</v>
      </c>
      <c r="E223" s="35">
        <v>0</v>
      </c>
      <c r="F223" s="35">
        <v>0</v>
      </c>
      <c r="G223" s="35">
        <v>0</v>
      </c>
      <c r="H223" s="35">
        <v>0</v>
      </c>
      <c r="I223" s="35">
        <v>0</v>
      </c>
      <c r="J223" s="35">
        <v>0</v>
      </c>
      <c r="K223" s="35">
        <v>0</v>
      </c>
      <c r="L223" s="35">
        <v>0</v>
      </c>
      <c r="M223" s="35">
        <v>0</v>
      </c>
      <c r="N223" s="35">
        <v>0</v>
      </c>
    </row>
    <row r="224" spans="1:14" ht="15.6">
      <c r="A224" s="33" t="s">
        <v>110</v>
      </c>
      <c r="B224" s="73">
        <v>14</v>
      </c>
      <c r="C224" s="73">
        <v>8</v>
      </c>
      <c r="D224" s="88">
        <v>0.24</v>
      </c>
      <c r="E224" s="88">
        <v>0.06</v>
      </c>
      <c r="F224" s="35">
        <v>0</v>
      </c>
      <c r="G224" s="35">
        <v>0</v>
      </c>
      <c r="H224" s="35">
        <v>0</v>
      </c>
      <c r="I224" s="35">
        <v>0</v>
      </c>
      <c r="J224" s="35">
        <v>0</v>
      </c>
      <c r="K224" s="35">
        <v>0</v>
      </c>
      <c r="L224" s="35">
        <v>0</v>
      </c>
      <c r="M224" s="35">
        <v>0</v>
      </c>
      <c r="N224" s="35">
        <v>0</v>
      </c>
    </row>
    <row r="225" spans="1:14" ht="15.6">
      <c r="A225" s="33" t="s">
        <v>110</v>
      </c>
      <c r="B225" s="73">
        <v>14</v>
      </c>
      <c r="C225" s="73">
        <v>10</v>
      </c>
      <c r="D225" s="88">
        <v>0.375</v>
      </c>
      <c r="E225" s="88">
        <v>0.13500000000000001</v>
      </c>
      <c r="F225" s="88">
        <v>4.4999999999999998E-2</v>
      </c>
      <c r="G225" s="35">
        <v>0</v>
      </c>
      <c r="H225" s="35">
        <v>0</v>
      </c>
      <c r="I225" s="35">
        <v>0</v>
      </c>
      <c r="J225" s="35">
        <v>0</v>
      </c>
      <c r="K225" s="35">
        <v>0</v>
      </c>
      <c r="L225" s="35">
        <v>0</v>
      </c>
      <c r="M225" s="35">
        <v>0</v>
      </c>
      <c r="N225" s="35">
        <v>0</v>
      </c>
    </row>
    <row r="226" spans="1:14" ht="15.6">
      <c r="A226" s="33" t="s">
        <v>110</v>
      </c>
      <c r="B226" s="73">
        <v>14</v>
      </c>
      <c r="C226" s="73">
        <v>12</v>
      </c>
      <c r="D226" s="88">
        <v>0.54</v>
      </c>
      <c r="E226" s="88">
        <v>0.24</v>
      </c>
      <c r="F226" s="88">
        <v>0.09</v>
      </c>
      <c r="G226" s="88">
        <v>0.03</v>
      </c>
      <c r="H226" s="35">
        <v>0</v>
      </c>
      <c r="I226" s="35">
        <v>0</v>
      </c>
      <c r="J226" s="35">
        <v>0</v>
      </c>
      <c r="K226" s="35">
        <v>0</v>
      </c>
      <c r="L226" s="35">
        <v>0</v>
      </c>
      <c r="M226" s="35">
        <v>0</v>
      </c>
      <c r="N226" s="35">
        <v>0</v>
      </c>
    </row>
    <row r="227" spans="1:14" ht="15.6">
      <c r="A227" s="33" t="s">
        <v>110</v>
      </c>
      <c r="B227" s="73">
        <v>14</v>
      </c>
      <c r="C227" s="73">
        <v>14</v>
      </c>
      <c r="D227" s="88">
        <v>0.73499999999999999</v>
      </c>
      <c r="E227" s="88">
        <v>0.33</v>
      </c>
      <c r="F227" s="88">
        <v>0.16500000000000001</v>
      </c>
      <c r="G227" s="88">
        <v>7.5000000000000011E-2</v>
      </c>
      <c r="H227" s="88">
        <v>0.03</v>
      </c>
      <c r="I227" s="35">
        <v>0</v>
      </c>
      <c r="J227" s="35">
        <v>0</v>
      </c>
      <c r="K227" s="35">
        <v>0</v>
      </c>
      <c r="L227" s="35">
        <v>0</v>
      </c>
      <c r="M227" s="35">
        <v>0</v>
      </c>
      <c r="N227" s="35">
        <v>0</v>
      </c>
    </row>
    <row r="228" spans="1:14" ht="15.6">
      <c r="A228" s="33" t="s">
        <v>110</v>
      </c>
      <c r="B228" s="73">
        <v>14</v>
      </c>
      <c r="C228" s="73">
        <v>16</v>
      </c>
      <c r="D228" s="88">
        <v>0</v>
      </c>
      <c r="E228" s="88">
        <v>0.43499999999999994</v>
      </c>
      <c r="F228" s="88">
        <v>0.24</v>
      </c>
      <c r="G228" s="88">
        <v>0.12</v>
      </c>
      <c r="H228" s="88">
        <v>0.06</v>
      </c>
      <c r="I228" s="88">
        <v>1.4999999999999999E-2</v>
      </c>
      <c r="J228" s="35">
        <v>0</v>
      </c>
      <c r="K228" s="35">
        <v>0</v>
      </c>
      <c r="L228" s="35">
        <v>0</v>
      </c>
      <c r="M228" s="35">
        <v>0</v>
      </c>
      <c r="N228" s="35">
        <v>0</v>
      </c>
    </row>
    <row r="229" spans="1:14" ht="15.6">
      <c r="A229" s="33" t="s">
        <v>110</v>
      </c>
      <c r="B229" s="73">
        <v>14</v>
      </c>
      <c r="C229" s="73">
        <v>18</v>
      </c>
      <c r="D229" s="88">
        <v>0</v>
      </c>
      <c r="E229" s="88">
        <v>0.55499999999999994</v>
      </c>
      <c r="F229" s="88">
        <v>0.315</v>
      </c>
      <c r="G229" s="88">
        <v>0.18</v>
      </c>
      <c r="H229" s="88">
        <v>0.09</v>
      </c>
      <c r="I229" s="88">
        <v>4.4999999999999998E-2</v>
      </c>
      <c r="J229" s="88">
        <v>1.4999999999999999E-2</v>
      </c>
      <c r="K229" s="35">
        <v>0</v>
      </c>
      <c r="L229" s="35">
        <v>0</v>
      </c>
      <c r="M229" s="35">
        <v>0</v>
      </c>
      <c r="N229" s="35">
        <v>0</v>
      </c>
    </row>
    <row r="230" spans="1:14" ht="15.6">
      <c r="A230" s="33" t="s">
        <v>110</v>
      </c>
      <c r="B230" s="73">
        <v>14</v>
      </c>
      <c r="C230" s="73">
        <v>20</v>
      </c>
      <c r="D230" s="88">
        <v>0</v>
      </c>
      <c r="E230" s="88">
        <v>0</v>
      </c>
      <c r="F230" s="88">
        <v>0.375</v>
      </c>
      <c r="G230" s="88">
        <v>0.24</v>
      </c>
      <c r="H230" s="88">
        <v>0.13500000000000001</v>
      </c>
      <c r="I230" s="88">
        <v>7.5000000000000011E-2</v>
      </c>
      <c r="J230" s="88">
        <v>0.03</v>
      </c>
      <c r="K230" s="88">
        <v>1.4999999999999999E-2</v>
      </c>
      <c r="L230" s="35">
        <v>0</v>
      </c>
      <c r="M230" s="35">
        <v>0</v>
      </c>
      <c r="N230" s="35">
        <v>0</v>
      </c>
    </row>
    <row r="231" spans="1:14" ht="15.6">
      <c r="A231" s="33" t="s">
        <v>110</v>
      </c>
      <c r="B231" s="73">
        <v>14</v>
      </c>
      <c r="C231" s="73">
        <v>22</v>
      </c>
      <c r="D231" s="88">
        <v>0</v>
      </c>
      <c r="E231" s="88">
        <v>0</v>
      </c>
      <c r="F231" s="88">
        <v>0</v>
      </c>
      <c r="G231" s="88">
        <v>0.30000000000000004</v>
      </c>
      <c r="H231" s="88">
        <v>0.19500000000000001</v>
      </c>
      <c r="I231" s="88">
        <v>0.10500000000000001</v>
      </c>
      <c r="J231" s="88">
        <v>0.06</v>
      </c>
      <c r="K231" s="88">
        <v>0.03</v>
      </c>
      <c r="L231" s="88">
        <v>1.4999999999999999E-2</v>
      </c>
      <c r="M231" s="35">
        <v>0</v>
      </c>
      <c r="N231" s="35">
        <v>0</v>
      </c>
    </row>
    <row r="232" spans="1:14" ht="15.6">
      <c r="A232" s="33" t="s">
        <v>110</v>
      </c>
      <c r="B232" s="73">
        <v>14</v>
      </c>
      <c r="C232" s="73">
        <v>24</v>
      </c>
      <c r="D232" s="88">
        <v>0</v>
      </c>
      <c r="E232" s="88">
        <v>0</v>
      </c>
      <c r="F232" s="88">
        <v>0</v>
      </c>
      <c r="G232" s="88">
        <v>0.34500000000000003</v>
      </c>
      <c r="H232" s="88">
        <v>0.24</v>
      </c>
      <c r="I232" s="88">
        <v>0.15000000000000002</v>
      </c>
      <c r="J232" s="88">
        <v>0.09</v>
      </c>
      <c r="K232" s="88">
        <v>0.06</v>
      </c>
      <c r="L232" s="88">
        <v>0.03</v>
      </c>
      <c r="M232" s="88">
        <v>1.4999999999999999E-2</v>
      </c>
      <c r="N232" s="35">
        <v>0</v>
      </c>
    </row>
    <row r="233" spans="1:14" ht="15.6">
      <c r="A233" s="33" t="s">
        <v>110</v>
      </c>
      <c r="B233" s="73">
        <v>14</v>
      </c>
      <c r="C233" s="73">
        <v>26</v>
      </c>
      <c r="D233" s="88">
        <v>0</v>
      </c>
      <c r="E233" s="88">
        <v>0</v>
      </c>
      <c r="F233" s="88">
        <v>0</v>
      </c>
      <c r="G233" s="88">
        <v>0</v>
      </c>
      <c r="H233" s="88">
        <v>0.28500000000000003</v>
      </c>
      <c r="I233" s="88">
        <v>0.19500000000000001</v>
      </c>
      <c r="J233" s="88">
        <v>0.12</v>
      </c>
      <c r="K233" s="88">
        <v>7.5000000000000011E-2</v>
      </c>
      <c r="L233" s="88">
        <v>4.4999999999999998E-2</v>
      </c>
      <c r="M233" s="88">
        <v>0.03</v>
      </c>
      <c r="N233" s="88">
        <v>1.4999999999999999E-2</v>
      </c>
    </row>
    <row r="234" spans="1:14" ht="15.6">
      <c r="A234" s="33" t="s">
        <v>110</v>
      </c>
      <c r="B234" s="73">
        <v>16</v>
      </c>
      <c r="C234" s="73">
        <v>6</v>
      </c>
      <c r="D234" s="88">
        <v>0.09</v>
      </c>
      <c r="E234" s="35">
        <v>0</v>
      </c>
      <c r="F234" s="35">
        <v>0</v>
      </c>
      <c r="G234" s="35">
        <v>0</v>
      </c>
      <c r="H234" s="35">
        <v>0</v>
      </c>
      <c r="I234" s="35">
        <v>0</v>
      </c>
      <c r="J234" s="35">
        <v>0</v>
      </c>
      <c r="K234" s="35">
        <v>0</v>
      </c>
      <c r="L234" s="35">
        <v>0</v>
      </c>
      <c r="M234" s="35">
        <v>0</v>
      </c>
      <c r="N234" s="35">
        <v>0</v>
      </c>
    </row>
    <row r="235" spans="1:14" ht="15.6">
      <c r="A235" s="33" t="s">
        <v>110</v>
      </c>
      <c r="B235" s="73">
        <v>16</v>
      </c>
      <c r="C235" s="73">
        <v>8</v>
      </c>
      <c r="D235" s="88">
        <v>0.24</v>
      </c>
      <c r="E235" s="88">
        <v>0.06</v>
      </c>
      <c r="F235" s="35">
        <v>0</v>
      </c>
      <c r="G235" s="35">
        <v>0</v>
      </c>
      <c r="H235" s="35">
        <v>0</v>
      </c>
      <c r="I235" s="35">
        <v>0</v>
      </c>
      <c r="J235" s="35">
        <v>0</v>
      </c>
      <c r="K235" s="35">
        <v>0</v>
      </c>
      <c r="L235" s="35">
        <v>0</v>
      </c>
      <c r="M235" s="35">
        <v>0</v>
      </c>
      <c r="N235" s="35">
        <v>0</v>
      </c>
    </row>
    <row r="236" spans="1:14" ht="15.6">
      <c r="A236" s="33" t="s">
        <v>110</v>
      </c>
      <c r="B236" s="73">
        <v>16</v>
      </c>
      <c r="C236" s="73">
        <v>10</v>
      </c>
      <c r="D236" s="88">
        <v>0.375</v>
      </c>
      <c r="E236" s="88">
        <v>0.13500000000000001</v>
      </c>
      <c r="F236" s="88">
        <v>4.4999999999999998E-2</v>
      </c>
      <c r="G236" s="35">
        <v>0</v>
      </c>
      <c r="H236" s="35">
        <v>0</v>
      </c>
      <c r="I236" s="35">
        <v>0</v>
      </c>
      <c r="J236" s="35">
        <v>0</v>
      </c>
      <c r="K236" s="35">
        <v>0</v>
      </c>
      <c r="L236" s="35">
        <v>0</v>
      </c>
      <c r="M236" s="35">
        <v>0</v>
      </c>
      <c r="N236" s="35">
        <v>0</v>
      </c>
    </row>
    <row r="237" spans="1:14" ht="15.6">
      <c r="A237" s="33" t="s">
        <v>110</v>
      </c>
      <c r="B237" s="73">
        <v>16</v>
      </c>
      <c r="C237" s="73">
        <v>12</v>
      </c>
      <c r="D237" s="88">
        <v>0.54</v>
      </c>
      <c r="E237" s="88">
        <v>0.24</v>
      </c>
      <c r="F237" s="88">
        <v>0.09</v>
      </c>
      <c r="G237" s="88">
        <v>0.03</v>
      </c>
      <c r="H237" s="35">
        <v>0</v>
      </c>
      <c r="I237" s="35">
        <v>0</v>
      </c>
      <c r="J237" s="35">
        <v>0</v>
      </c>
      <c r="K237" s="35">
        <v>0</v>
      </c>
      <c r="L237" s="35">
        <v>0</v>
      </c>
      <c r="M237" s="35">
        <v>0</v>
      </c>
      <c r="N237" s="35">
        <v>0</v>
      </c>
    </row>
    <row r="238" spans="1:14" ht="15.6">
      <c r="A238" s="33" t="s">
        <v>110</v>
      </c>
      <c r="B238" s="73">
        <v>16</v>
      </c>
      <c r="C238" s="73">
        <v>14</v>
      </c>
      <c r="D238" s="88">
        <v>0.73499999999999999</v>
      </c>
      <c r="E238" s="88">
        <v>0.33</v>
      </c>
      <c r="F238" s="88">
        <v>0.16500000000000001</v>
      </c>
      <c r="G238" s="88">
        <v>7.5000000000000011E-2</v>
      </c>
      <c r="H238" s="88">
        <v>0.03</v>
      </c>
      <c r="I238" s="35">
        <v>0</v>
      </c>
      <c r="J238" s="35">
        <v>0</v>
      </c>
      <c r="K238" s="35">
        <v>0</v>
      </c>
      <c r="L238" s="35">
        <v>0</v>
      </c>
      <c r="M238" s="35">
        <v>0</v>
      </c>
      <c r="N238" s="35">
        <v>0</v>
      </c>
    </row>
    <row r="239" spans="1:14" ht="15.6">
      <c r="A239" s="33" t="s">
        <v>110</v>
      </c>
      <c r="B239" s="73">
        <v>16</v>
      </c>
      <c r="C239" s="73">
        <v>16</v>
      </c>
      <c r="D239" s="88">
        <v>0</v>
      </c>
      <c r="E239" s="88">
        <v>0.43499999999999994</v>
      </c>
      <c r="F239" s="88">
        <v>0.24</v>
      </c>
      <c r="G239" s="88">
        <v>0.12</v>
      </c>
      <c r="H239" s="88">
        <v>0.06</v>
      </c>
      <c r="I239" s="88">
        <v>1.4999999999999999E-2</v>
      </c>
      <c r="J239" s="35">
        <v>0</v>
      </c>
      <c r="K239" s="35">
        <v>0</v>
      </c>
      <c r="L239" s="35">
        <v>0</v>
      </c>
      <c r="M239" s="35">
        <v>0</v>
      </c>
      <c r="N239" s="35">
        <v>0</v>
      </c>
    </row>
    <row r="240" spans="1:14" ht="15.6">
      <c r="A240" s="33" t="s">
        <v>110</v>
      </c>
      <c r="B240" s="73">
        <v>16</v>
      </c>
      <c r="C240" s="73">
        <v>18</v>
      </c>
      <c r="D240" s="88">
        <v>0</v>
      </c>
      <c r="E240" s="88">
        <v>0.55499999999999994</v>
      </c>
      <c r="F240" s="88">
        <v>0.315</v>
      </c>
      <c r="G240" s="88">
        <v>0.18</v>
      </c>
      <c r="H240" s="88">
        <v>0.09</v>
      </c>
      <c r="I240" s="88">
        <v>4.4999999999999998E-2</v>
      </c>
      <c r="J240" s="88">
        <v>1.4999999999999999E-2</v>
      </c>
      <c r="K240" s="35">
        <v>0</v>
      </c>
      <c r="L240" s="35">
        <v>0</v>
      </c>
      <c r="M240" s="35">
        <v>0</v>
      </c>
      <c r="N240" s="35">
        <v>0</v>
      </c>
    </row>
    <row r="241" spans="1:14" ht="15.6">
      <c r="A241" s="33" t="s">
        <v>110</v>
      </c>
      <c r="B241" s="73">
        <v>16</v>
      </c>
      <c r="C241" s="73">
        <v>20</v>
      </c>
      <c r="D241" s="88">
        <v>0</v>
      </c>
      <c r="E241" s="88">
        <v>0</v>
      </c>
      <c r="F241" s="88">
        <v>0.375</v>
      </c>
      <c r="G241" s="88">
        <v>0.24</v>
      </c>
      <c r="H241" s="88">
        <v>0.13500000000000001</v>
      </c>
      <c r="I241" s="88">
        <v>7.5000000000000011E-2</v>
      </c>
      <c r="J241" s="88">
        <v>0.03</v>
      </c>
      <c r="K241" s="88">
        <v>1.4999999999999999E-2</v>
      </c>
      <c r="L241" s="35">
        <v>0</v>
      </c>
      <c r="M241" s="35">
        <v>0</v>
      </c>
      <c r="N241" s="35">
        <v>0</v>
      </c>
    </row>
    <row r="242" spans="1:14" ht="15.6">
      <c r="A242" s="33" t="s">
        <v>110</v>
      </c>
      <c r="B242" s="73">
        <v>16</v>
      </c>
      <c r="C242" s="73">
        <v>22</v>
      </c>
      <c r="D242" s="88">
        <v>0</v>
      </c>
      <c r="E242" s="88">
        <v>0</v>
      </c>
      <c r="F242" s="88">
        <v>0</v>
      </c>
      <c r="G242" s="88">
        <v>0.30000000000000004</v>
      </c>
      <c r="H242" s="88">
        <v>0.19500000000000001</v>
      </c>
      <c r="I242" s="88">
        <v>0.10500000000000001</v>
      </c>
      <c r="J242" s="88">
        <v>0.06</v>
      </c>
      <c r="K242" s="88">
        <v>0.03</v>
      </c>
      <c r="L242" s="88">
        <v>1.4999999999999999E-2</v>
      </c>
      <c r="M242" s="35">
        <v>0</v>
      </c>
      <c r="N242" s="35">
        <v>0</v>
      </c>
    </row>
    <row r="243" spans="1:14" ht="15.6">
      <c r="A243" s="33" t="s">
        <v>110</v>
      </c>
      <c r="B243" s="73">
        <v>16</v>
      </c>
      <c r="C243" s="73">
        <v>24</v>
      </c>
      <c r="D243" s="88">
        <v>0</v>
      </c>
      <c r="E243" s="88">
        <v>0</v>
      </c>
      <c r="F243" s="88">
        <v>0</v>
      </c>
      <c r="G243" s="88">
        <v>0.34500000000000003</v>
      </c>
      <c r="H243" s="88">
        <v>0.24</v>
      </c>
      <c r="I243" s="88">
        <v>0.15000000000000002</v>
      </c>
      <c r="J243" s="88">
        <v>0.09</v>
      </c>
      <c r="K243" s="88">
        <v>0.06</v>
      </c>
      <c r="L243" s="88">
        <v>0.03</v>
      </c>
      <c r="M243" s="88">
        <v>1.4999999999999999E-2</v>
      </c>
      <c r="N243" s="35">
        <v>0</v>
      </c>
    </row>
    <row r="244" spans="1:14" ht="15.6">
      <c r="A244" s="33" t="s">
        <v>110</v>
      </c>
      <c r="B244" s="73">
        <v>16</v>
      </c>
      <c r="C244" s="73">
        <v>26</v>
      </c>
      <c r="D244" s="88">
        <v>0</v>
      </c>
      <c r="E244" s="88">
        <v>0</v>
      </c>
      <c r="F244" s="88">
        <v>0</v>
      </c>
      <c r="G244" s="88">
        <v>0</v>
      </c>
      <c r="H244" s="88">
        <v>0.28500000000000003</v>
      </c>
      <c r="I244" s="88">
        <v>0.19500000000000001</v>
      </c>
      <c r="J244" s="88">
        <v>0.12</v>
      </c>
      <c r="K244" s="88">
        <v>7.5000000000000011E-2</v>
      </c>
      <c r="L244" s="88">
        <v>4.4999999999999998E-2</v>
      </c>
      <c r="M244" s="88">
        <v>0.03</v>
      </c>
      <c r="N244" s="88">
        <v>1.4999999999999999E-2</v>
      </c>
    </row>
    <row r="245" spans="1:14" ht="15.6">
      <c r="A245" s="33" t="s">
        <v>110</v>
      </c>
      <c r="B245" s="73">
        <v>18</v>
      </c>
      <c r="C245" s="73">
        <v>6</v>
      </c>
      <c r="D245" s="88">
        <v>0.09</v>
      </c>
      <c r="E245" s="35">
        <v>0</v>
      </c>
      <c r="F245" s="35">
        <v>0</v>
      </c>
      <c r="G245" s="35">
        <v>0</v>
      </c>
      <c r="H245" s="35">
        <v>0</v>
      </c>
      <c r="I245" s="35">
        <v>0</v>
      </c>
      <c r="J245" s="35">
        <v>0</v>
      </c>
      <c r="K245" s="35">
        <v>0</v>
      </c>
      <c r="L245" s="35">
        <v>0</v>
      </c>
      <c r="M245" s="35">
        <v>0</v>
      </c>
      <c r="N245" s="35">
        <v>0</v>
      </c>
    </row>
    <row r="246" spans="1:14" ht="15.6">
      <c r="A246" s="33" t="s">
        <v>110</v>
      </c>
      <c r="B246" s="73">
        <v>18</v>
      </c>
      <c r="C246" s="73">
        <v>8</v>
      </c>
      <c r="D246" s="88">
        <v>0.24</v>
      </c>
      <c r="E246" s="88">
        <v>0.06</v>
      </c>
      <c r="F246" s="35">
        <v>0</v>
      </c>
      <c r="G246" s="35">
        <v>0</v>
      </c>
      <c r="H246" s="35">
        <v>0</v>
      </c>
      <c r="I246" s="35">
        <v>0</v>
      </c>
      <c r="J246" s="35">
        <v>0</v>
      </c>
      <c r="K246" s="35">
        <v>0</v>
      </c>
      <c r="L246" s="35">
        <v>0</v>
      </c>
      <c r="M246" s="35">
        <v>0</v>
      </c>
      <c r="N246" s="35">
        <v>0</v>
      </c>
    </row>
    <row r="247" spans="1:14" ht="15.6">
      <c r="A247" s="33" t="s">
        <v>110</v>
      </c>
      <c r="B247" s="73">
        <v>18</v>
      </c>
      <c r="C247" s="73">
        <v>10</v>
      </c>
      <c r="D247" s="88">
        <v>0.375</v>
      </c>
      <c r="E247" s="88">
        <v>0.13500000000000001</v>
      </c>
      <c r="F247" s="88">
        <v>4.4999999999999998E-2</v>
      </c>
      <c r="G247" s="35">
        <v>0</v>
      </c>
      <c r="H247" s="35">
        <v>0</v>
      </c>
      <c r="I247" s="35">
        <v>0</v>
      </c>
      <c r="J247" s="35">
        <v>0</v>
      </c>
      <c r="K247" s="35">
        <v>0</v>
      </c>
      <c r="L247" s="35">
        <v>0</v>
      </c>
      <c r="M247" s="35">
        <v>0</v>
      </c>
      <c r="N247" s="35">
        <v>0</v>
      </c>
    </row>
    <row r="248" spans="1:14" ht="15.6">
      <c r="A248" s="33" t="s">
        <v>110</v>
      </c>
      <c r="B248" s="73">
        <v>18</v>
      </c>
      <c r="C248" s="73">
        <v>12</v>
      </c>
      <c r="D248" s="88">
        <v>0.54</v>
      </c>
      <c r="E248" s="88">
        <v>0.24</v>
      </c>
      <c r="F248" s="88">
        <v>0.09</v>
      </c>
      <c r="G248" s="88">
        <v>0.03</v>
      </c>
      <c r="H248" s="35">
        <v>0</v>
      </c>
      <c r="I248" s="35">
        <v>0</v>
      </c>
      <c r="J248" s="35">
        <v>0</v>
      </c>
      <c r="K248" s="35">
        <v>0</v>
      </c>
      <c r="L248" s="35">
        <v>0</v>
      </c>
      <c r="M248" s="35">
        <v>0</v>
      </c>
      <c r="N248" s="35">
        <v>0</v>
      </c>
    </row>
    <row r="249" spans="1:14" ht="15.6">
      <c r="A249" s="33" t="s">
        <v>110</v>
      </c>
      <c r="B249" s="73">
        <v>18</v>
      </c>
      <c r="C249" s="73">
        <v>14</v>
      </c>
      <c r="D249" s="88">
        <v>0.73499999999999999</v>
      </c>
      <c r="E249" s="88">
        <v>0.33</v>
      </c>
      <c r="F249" s="88">
        <v>0.16500000000000001</v>
      </c>
      <c r="G249" s="88">
        <v>7.5000000000000011E-2</v>
      </c>
      <c r="H249" s="88">
        <v>0.03</v>
      </c>
      <c r="I249" s="35">
        <v>0</v>
      </c>
      <c r="J249" s="35">
        <v>0</v>
      </c>
      <c r="K249" s="35">
        <v>0</v>
      </c>
      <c r="L249" s="35">
        <v>0</v>
      </c>
      <c r="M249" s="35">
        <v>0</v>
      </c>
      <c r="N249" s="35">
        <v>0</v>
      </c>
    </row>
    <row r="250" spans="1:14" ht="15.6">
      <c r="A250" s="33" t="s">
        <v>110</v>
      </c>
      <c r="B250" s="73">
        <v>18</v>
      </c>
      <c r="C250" s="73">
        <v>16</v>
      </c>
      <c r="D250" s="88">
        <v>0</v>
      </c>
      <c r="E250" s="88">
        <v>0.43499999999999994</v>
      </c>
      <c r="F250" s="88">
        <v>0.24</v>
      </c>
      <c r="G250" s="88">
        <v>0.12</v>
      </c>
      <c r="H250" s="88">
        <v>0.06</v>
      </c>
      <c r="I250" s="88">
        <v>1.4999999999999999E-2</v>
      </c>
      <c r="J250" s="35">
        <v>0</v>
      </c>
      <c r="K250" s="35">
        <v>0</v>
      </c>
      <c r="L250" s="35">
        <v>0</v>
      </c>
      <c r="M250" s="35">
        <v>0</v>
      </c>
      <c r="N250" s="35">
        <v>0</v>
      </c>
    </row>
    <row r="251" spans="1:14" ht="15.6">
      <c r="A251" s="33" t="s">
        <v>110</v>
      </c>
      <c r="B251" s="73">
        <v>18</v>
      </c>
      <c r="C251" s="73">
        <v>18</v>
      </c>
      <c r="D251" s="88">
        <v>0</v>
      </c>
      <c r="E251" s="88">
        <v>0.55499999999999994</v>
      </c>
      <c r="F251" s="88">
        <v>0.315</v>
      </c>
      <c r="G251" s="88">
        <v>0.18</v>
      </c>
      <c r="H251" s="88">
        <v>0.09</v>
      </c>
      <c r="I251" s="88">
        <v>4.4999999999999998E-2</v>
      </c>
      <c r="J251" s="88">
        <v>1.4999999999999999E-2</v>
      </c>
      <c r="K251" s="35">
        <v>0</v>
      </c>
      <c r="L251" s="35">
        <v>0</v>
      </c>
      <c r="M251" s="35">
        <v>0</v>
      </c>
      <c r="N251" s="35">
        <v>0</v>
      </c>
    </row>
    <row r="252" spans="1:14" ht="15.6">
      <c r="A252" s="33" t="s">
        <v>110</v>
      </c>
      <c r="B252" s="73">
        <v>18</v>
      </c>
      <c r="C252" s="73">
        <v>20</v>
      </c>
      <c r="D252" s="88">
        <v>0</v>
      </c>
      <c r="E252" s="88">
        <v>0</v>
      </c>
      <c r="F252" s="88">
        <v>0.375</v>
      </c>
      <c r="G252" s="88">
        <v>0.24</v>
      </c>
      <c r="H252" s="88">
        <v>0.13500000000000001</v>
      </c>
      <c r="I252" s="88">
        <v>7.5000000000000011E-2</v>
      </c>
      <c r="J252" s="88">
        <v>0.03</v>
      </c>
      <c r="K252" s="88">
        <v>1.4999999999999999E-2</v>
      </c>
      <c r="L252" s="35">
        <v>0</v>
      </c>
      <c r="M252" s="35">
        <v>0</v>
      </c>
      <c r="N252" s="35">
        <v>0</v>
      </c>
    </row>
    <row r="253" spans="1:14" ht="15.6">
      <c r="A253" s="33" t="s">
        <v>110</v>
      </c>
      <c r="B253" s="73">
        <v>18</v>
      </c>
      <c r="C253" s="73">
        <v>22</v>
      </c>
      <c r="D253" s="88">
        <v>0</v>
      </c>
      <c r="E253" s="88">
        <v>0</v>
      </c>
      <c r="F253" s="88">
        <v>0</v>
      </c>
      <c r="G253" s="88">
        <v>0.30000000000000004</v>
      </c>
      <c r="H253" s="88">
        <v>0.19500000000000001</v>
      </c>
      <c r="I253" s="88">
        <v>0.10500000000000001</v>
      </c>
      <c r="J253" s="88">
        <v>0.06</v>
      </c>
      <c r="K253" s="88">
        <v>0.03</v>
      </c>
      <c r="L253" s="88">
        <v>1.4999999999999999E-2</v>
      </c>
      <c r="M253" s="35">
        <v>0</v>
      </c>
      <c r="N253" s="35">
        <v>0</v>
      </c>
    </row>
    <row r="254" spans="1:14" ht="15.6">
      <c r="A254" s="33" t="s">
        <v>110</v>
      </c>
      <c r="B254" s="73">
        <v>18</v>
      </c>
      <c r="C254" s="73">
        <v>24</v>
      </c>
      <c r="D254" s="88">
        <v>0</v>
      </c>
      <c r="E254" s="88">
        <v>0</v>
      </c>
      <c r="F254" s="88">
        <v>0</v>
      </c>
      <c r="G254" s="88">
        <v>0.34500000000000003</v>
      </c>
      <c r="H254" s="88">
        <v>0.24</v>
      </c>
      <c r="I254" s="88">
        <v>0.15000000000000002</v>
      </c>
      <c r="J254" s="88">
        <v>0.09</v>
      </c>
      <c r="K254" s="88">
        <v>0.06</v>
      </c>
      <c r="L254" s="88">
        <v>0.03</v>
      </c>
      <c r="M254" s="88">
        <v>1.4999999999999999E-2</v>
      </c>
      <c r="N254" s="35">
        <v>0</v>
      </c>
    </row>
    <row r="255" spans="1:14" ht="15.6">
      <c r="A255" s="33" t="s">
        <v>110</v>
      </c>
      <c r="B255" s="73">
        <v>18</v>
      </c>
      <c r="C255" s="73">
        <v>26</v>
      </c>
      <c r="D255" s="88">
        <v>0</v>
      </c>
      <c r="E255" s="88">
        <v>0</v>
      </c>
      <c r="F255" s="88">
        <v>0</v>
      </c>
      <c r="G255" s="88">
        <v>0</v>
      </c>
      <c r="H255" s="88">
        <v>0.28500000000000003</v>
      </c>
      <c r="I255" s="88">
        <v>0.19500000000000001</v>
      </c>
      <c r="J255" s="88">
        <v>0.12</v>
      </c>
      <c r="K255" s="88">
        <v>7.5000000000000011E-2</v>
      </c>
      <c r="L255" s="88">
        <v>4.4999999999999998E-2</v>
      </c>
      <c r="M255" s="88">
        <v>0.03</v>
      </c>
      <c r="N255" s="88">
        <v>1.4999999999999999E-2</v>
      </c>
    </row>
    <row r="256" spans="1:14" ht="15.6">
      <c r="A256" s="33" t="s">
        <v>110</v>
      </c>
      <c r="B256" s="73">
        <v>20</v>
      </c>
      <c r="C256" s="73">
        <v>6</v>
      </c>
      <c r="D256" s="88">
        <v>0.09</v>
      </c>
      <c r="E256" s="35">
        <v>0</v>
      </c>
      <c r="F256" s="35">
        <v>0</v>
      </c>
      <c r="G256" s="35">
        <v>0</v>
      </c>
      <c r="H256" s="35">
        <v>0</v>
      </c>
      <c r="I256" s="35">
        <v>0</v>
      </c>
      <c r="J256" s="35">
        <v>0</v>
      </c>
      <c r="K256" s="35">
        <v>0</v>
      </c>
      <c r="L256" s="35">
        <v>0</v>
      </c>
      <c r="M256" s="35">
        <v>0</v>
      </c>
      <c r="N256" s="35">
        <v>0</v>
      </c>
    </row>
    <row r="257" spans="1:14" ht="15.6">
      <c r="A257" s="33" t="s">
        <v>110</v>
      </c>
      <c r="B257" s="73">
        <v>20</v>
      </c>
      <c r="C257" s="73">
        <v>8</v>
      </c>
      <c r="D257" s="88">
        <v>0.24</v>
      </c>
      <c r="E257" s="88">
        <v>0.06</v>
      </c>
      <c r="F257" s="35">
        <v>0</v>
      </c>
      <c r="G257" s="35">
        <v>0</v>
      </c>
      <c r="H257" s="35">
        <v>0</v>
      </c>
      <c r="I257" s="35">
        <v>0</v>
      </c>
      <c r="J257" s="35">
        <v>0</v>
      </c>
      <c r="K257" s="35">
        <v>0</v>
      </c>
      <c r="L257" s="35">
        <v>0</v>
      </c>
      <c r="M257" s="35">
        <v>0</v>
      </c>
      <c r="N257" s="35">
        <v>0</v>
      </c>
    </row>
    <row r="258" spans="1:14" ht="15.6">
      <c r="A258" s="33" t="s">
        <v>110</v>
      </c>
      <c r="B258" s="73">
        <v>20</v>
      </c>
      <c r="C258" s="73">
        <v>10</v>
      </c>
      <c r="D258" s="88">
        <v>0.375</v>
      </c>
      <c r="E258" s="88">
        <v>0.13500000000000001</v>
      </c>
      <c r="F258" s="88">
        <v>4.4999999999999998E-2</v>
      </c>
      <c r="G258" s="35">
        <v>0</v>
      </c>
      <c r="H258" s="35">
        <v>0</v>
      </c>
      <c r="I258" s="35">
        <v>0</v>
      </c>
      <c r="J258" s="35">
        <v>0</v>
      </c>
      <c r="K258" s="35">
        <v>0</v>
      </c>
      <c r="L258" s="35">
        <v>0</v>
      </c>
      <c r="M258" s="35">
        <v>0</v>
      </c>
      <c r="N258" s="35">
        <v>0</v>
      </c>
    </row>
    <row r="259" spans="1:14" ht="15.6">
      <c r="A259" s="33" t="s">
        <v>110</v>
      </c>
      <c r="B259" s="73">
        <v>20</v>
      </c>
      <c r="C259" s="73">
        <v>12</v>
      </c>
      <c r="D259" s="88">
        <v>0.54</v>
      </c>
      <c r="E259" s="88">
        <v>0.24</v>
      </c>
      <c r="F259" s="88">
        <v>0.09</v>
      </c>
      <c r="G259" s="88">
        <v>0.03</v>
      </c>
      <c r="H259" s="35">
        <v>0</v>
      </c>
      <c r="I259" s="35">
        <v>0</v>
      </c>
      <c r="J259" s="35">
        <v>0</v>
      </c>
      <c r="K259" s="35">
        <v>0</v>
      </c>
      <c r="L259" s="35">
        <v>0</v>
      </c>
      <c r="M259" s="35">
        <v>0</v>
      </c>
      <c r="N259" s="35">
        <v>0</v>
      </c>
    </row>
    <row r="260" spans="1:14" ht="15.6">
      <c r="A260" s="33" t="s">
        <v>110</v>
      </c>
      <c r="B260" s="73">
        <v>20</v>
      </c>
      <c r="C260" s="73">
        <v>14</v>
      </c>
      <c r="D260" s="88">
        <v>0.73499999999999999</v>
      </c>
      <c r="E260" s="88">
        <v>0.33</v>
      </c>
      <c r="F260" s="88">
        <v>0.16500000000000001</v>
      </c>
      <c r="G260" s="88">
        <v>7.5000000000000011E-2</v>
      </c>
      <c r="H260" s="88">
        <v>0.03</v>
      </c>
      <c r="I260" s="35">
        <v>0</v>
      </c>
      <c r="J260" s="35">
        <v>0</v>
      </c>
      <c r="K260" s="35">
        <v>0</v>
      </c>
      <c r="L260" s="35">
        <v>0</v>
      </c>
      <c r="M260" s="35">
        <v>0</v>
      </c>
      <c r="N260" s="35">
        <v>0</v>
      </c>
    </row>
    <row r="261" spans="1:14" ht="15.6">
      <c r="A261" s="33" t="s">
        <v>110</v>
      </c>
      <c r="B261" s="73">
        <v>20</v>
      </c>
      <c r="C261" s="73">
        <v>16</v>
      </c>
      <c r="D261" s="88">
        <v>0</v>
      </c>
      <c r="E261" s="88">
        <v>0.43499999999999994</v>
      </c>
      <c r="F261" s="88">
        <v>0.24</v>
      </c>
      <c r="G261" s="88">
        <v>0.12</v>
      </c>
      <c r="H261" s="88">
        <v>0.06</v>
      </c>
      <c r="I261" s="88">
        <v>1.4999999999999999E-2</v>
      </c>
      <c r="J261" s="35">
        <v>0</v>
      </c>
      <c r="K261" s="35">
        <v>0</v>
      </c>
      <c r="L261" s="35">
        <v>0</v>
      </c>
      <c r="M261" s="35">
        <v>0</v>
      </c>
      <c r="N261" s="35">
        <v>0</v>
      </c>
    </row>
    <row r="262" spans="1:14" ht="15.6">
      <c r="A262" s="33" t="s">
        <v>110</v>
      </c>
      <c r="B262" s="73">
        <v>20</v>
      </c>
      <c r="C262" s="73">
        <v>18</v>
      </c>
      <c r="D262" s="88">
        <v>0</v>
      </c>
      <c r="E262" s="88">
        <v>0.55499999999999994</v>
      </c>
      <c r="F262" s="88">
        <v>0.315</v>
      </c>
      <c r="G262" s="88">
        <v>0.18</v>
      </c>
      <c r="H262" s="88">
        <v>0.09</v>
      </c>
      <c r="I262" s="88">
        <v>4.4999999999999998E-2</v>
      </c>
      <c r="J262" s="88">
        <v>1.4999999999999999E-2</v>
      </c>
      <c r="K262" s="35">
        <v>0</v>
      </c>
      <c r="L262" s="35">
        <v>0</v>
      </c>
      <c r="M262" s="35">
        <v>0</v>
      </c>
      <c r="N262" s="35">
        <v>0</v>
      </c>
    </row>
    <row r="263" spans="1:14" ht="15.6">
      <c r="A263" s="33" t="s">
        <v>110</v>
      </c>
      <c r="B263" s="73">
        <v>20</v>
      </c>
      <c r="C263" s="73">
        <v>20</v>
      </c>
      <c r="D263" s="88">
        <v>0</v>
      </c>
      <c r="E263" s="88">
        <v>0</v>
      </c>
      <c r="F263" s="88">
        <v>0.375</v>
      </c>
      <c r="G263" s="88">
        <v>0.24</v>
      </c>
      <c r="H263" s="88">
        <v>0.13500000000000001</v>
      </c>
      <c r="I263" s="88">
        <v>7.5000000000000011E-2</v>
      </c>
      <c r="J263" s="88">
        <v>0.03</v>
      </c>
      <c r="K263" s="88">
        <v>1.4999999999999999E-2</v>
      </c>
      <c r="L263" s="35">
        <v>0</v>
      </c>
      <c r="M263" s="35">
        <v>0</v>
      </c>
      <c r="N263" s="35">
        <v>0</v>
      </c>
    </row>
    <row r="264" spans="1:14" ht="15.6">
      <c r="A264" s="33" t="s">
        <v>110</v>
      </c>
      <c r="B264" s="73">
        <v>20</v>
      </c>
      <c r="C264" s="73">
        <v>22</v>
      </c>
      <c r="D264" s="88">
        <v>0</v>
      </c>
      <c r="E264" s="88">
        <v>0</v>
      </c>
      <c r="F264" s="88">
        <v>0</v>
      </c>
      <c r="G264" s="88">
        <v>0.30000000000000004</v>
      </c>
      <c r="H264" s="88">
        <v>0.19500000000000001</v>
      </c>
      <c r="I264" s="88">
        <v>0.10500000000000001</v>
      </c>
      <c r="J264" s="88">
        <v>0.06</v>
      </c>
      <c r="K264" s="88">
        <v>0.03</v>
      </c>
      <c r="L264" s="88">
        <v>1.4999999999999999E-2</v>
      </c>
      <c r="M264" s="35">
        <v>0</v>
      </c>
      <c r="N264" s="35">
        <v>0</v>
      </c>
    </row>
    <row r="265" spans="1:14" ht="15.6">
      <c r="A265" s="33" t="s">
        <v>110</v>
      </c>
      <c r="B265" s="73">
        <v>20</v>
      </c>
      <c r="C265" s="73">
        <v>24</v>
      </c>
      <c r="D265" s="88">
        <v>0</v>
      </c>
      <c r="E265" s="88">
        <v>0</v>
      </c>
      <c r="F265" s="88">
        <v>0</v>
      </c>
      <c r="G265" s="88">
        <v>0.34500000000000003</v>
      </c>
      <c r="H265" s="88">
        <v>0.24</v>
      </c>
      <c r="I265" s="88">
        <v>0.15000000000000002</v>
      </c>
      <c r="J265" s="88">
        <v>0.09</v>
      </c>
      <c r="K265" s="88">
        <v>0.06</v>
      </c>
      <c r="L265" s="88">
        <v>0.03</v>
      </c>
      <c r="M265" s="88">
        <v>1.4999999999999999E-2</v>
      </c>
      <c r="N265" s="35">
        <v>0</v>
      </c>
    </row>
    <row r="266" spans="1:14" ht="15.6">
      <c r="A266" s="33" t="s">
        <v>110</v>
      </c>
      <c r="B266" s="73">
        <v>20</v>
      </c>
      <c r="C266" s="73">
        <v>26</v>
      </c>
      <c r="D266" s="88">
        <v>0</v>
      </c>
      <c r="E266" s="88">
        <v>0</v>
      </c>
      <c r="F266" s="88">
        <v>0</v>
      </c>
      <c r="G266" s="88">
        <v>0</v>
      </c>
      <c r="H266" s="88">
        <v>0.28500000000000003</v>
      </c>
      <c r="I266" s="88">
        <v>0.19500000000000001</v>
      </c>
      <c r="J266" s="88">
        <v>0.12</v>
      </c>
      <c r="K266" s="88">
        <v>7.5000000000000011E-2</v>
      </c>
      <c r="L266" s="88">
        <v>4.4999999999999998E-2</v>
      </c>
      <c r="M266" s="88">
        <v>0.03</v>
      </c>
      <c r="N266" s="88">
        <v>1.4999999999999999E-2</v>
      </c>
    </row>
    <row r="267" spans="1:14" ht="15.6">
      <c r="A267" s="33" t="s">
        <v>110</v>
      </c>
      <c r="B267" s="73">
        <v>22</v>
      </c>
      <c r="C267" s="73">
        <v>6</v>
      </c>
      <c r="D267" s="88">
        <v>0.09</v>
      </c>
      <c r="E267" s="35">
        <v>0</v>
      </c>
      <c r="F267" s="35">
        <v>0</v>
      </c>
      <c r="G267" s="35">
        <v>0</v>
      </c>
      <c r="H267" s="35">
        <v>0</v>
      </c>
      <c r="I267" s="35">
        <v>0</v>
      </c>
      <c r="J267" s="35">
        <v>0</v>
      </c>
      <c r="K267" s="35">
        <v>0</v>
      </c>
      <c r="L267" s="35">
        <v>0</v>
      </c>
      <c r="M267" s="35">
        <v>0</v>
      </c>
      <c r="N267" s="35">
        <v>0</v>
      </c>
    </row>
    <row r="268" spans="1:14" ht="15.6">
      <c r="A268" s="33" t="s">
        <v>110</v>
      </c>
      <c r="B268" s="73">
        <v>22</v>
      </c>
      <c r="C268" s="73">
        <v>8</v>
      </c>
      <c r="D268" s="88">
        <v>0.24</v>
      </c>
      <c r="E268" s="88">
        <v>0.06</v>
      </c>
      <c r="F268" s="35">
        <v>0</v>
      </c>
      <c r="G268" s="35">
        <v>0</v>
      </c>
      <c r="H268" s="35">
        <v>0</v>
      </c>
      <c r="I268" s="35">
        <v>0</v>
      </c>
      <c r="J268" s="35">
        <v>0</v>
      </c>
      <c r="K268" s="35">
        <v>0</v>
      </c>
      <c r="L268" s="35">
        <v>0</v>
      </c>
      <c r="M268" s="35">
        <v>0</v>
      </c>
      <c r="N268" s="35">
        <v>0</v>
      </c>
    </row>
    <row r="269" spans="1:14" ht="15.6">
      <c r="A269" s="33" t="s">
        <v>110</v>
      </c>
      <c r="B269" s="73">
        <v>22</v>
      </c>
      <c r="C269" s="73">
        <v>10</v>
      </c>
      <c r="D269" s="88">
        <v>0.375</v>
      </c>
      <c r="E269" s="88">
        <v>0.13500000000000001</v>
      </c>
      <c r="F269" s="88">
        <v>4.4999999999999998E-2</v>
      </c>
      <c r="G269" s="35">
        <v>0</v>
      </c>
      <c r="H269" s="35">
        <v>0</v>
      </c>
      <c r="I269" s="35">
        <v>0</v>
      </c>
      <c r="J269" s="35">
        <v>0</v>
      </c>
      <c r="K269" s="35">
        <v>0</v>
      </c>
      <c r="L269" s="35">
        <v>0</v>
      </c>
      <c r="M269" s="35">
        <v>0</v>
      </c>
      <c r="N269" s="35">
        <v>0</v>
      </c>
    </row>
    <row r="270" spans="1:14" ht="15.6">
      <c r="A270" s="33" t="s">
        <v>110</v>
      </c>
      <c r="B270" s="73">
        <v>22</v>
      </c>
      <c r="C270" s="73">
        <v>12</v>
      </c>
      <c r="D270" s="88">
        <v>0.54</v>
      </c>
      <c r="E270" s="88">
        <v>0.24</v>
      </c>
      <c r="F270" s="88">
        <v>0.09</v>
      </c>
      <c r="G270" s="88">
        <v>0.03</v>
      </c>
      <c r="H270" s="35">
        <v>0</v>
      </c>
      <c r="I270" s="35">
        <v>0</v>
      </c>
      <c r="J270" s="35">
        <v>0</v>
      </c>
      <c r="K270" s="35">
        <v>0</v>
      </c>
      <c r="L270" s="35">
        <v>0</v>
      </c>
      <c r="M270" s="35">
        <v>0</v>
      </c>
      <c r="N270" s="35">
        <v>0</v>
      </c>
    </row>
    <row r="271" spans="1:14" ht="15.6">
      <c r="A271" s="33" t="s">
        <v>110</v>
      </c>
      <c r="B271" s="73">
        <v>22</v>
      </c>
      <c r="C271" s="73">
        <v>14</v>
      </c>
      <c r="D271" s="88">
        <v>0.73499999999999999</v>
      </c>
      <c r="E271" s="88">
        <v>0.33</v>
      </c>
      <c r="F271" s="88">
        <v>0.16500000000000001</v>
      </c>
      <c r="G271" s="88">
        <v>7.5000000000000011E-2</v>
      </c>
      <c r="H271" s="88">
        <v>0.03</v>
      </c>
      <c r="I271" s="35">
        <v>0</v>
      </c>
      <c r="J271" s="35">
        <v>0</v>
      </c>
      <c r="K271" s="35">
        <v>0</v>
      </c>
      <c r="L271" s="35">
        <v>0</v>
      </c>
      <c r="M271" s="35">
        <v>0</v>
      </c>
      <c r="N271" s="35">
        <v>0</v>
      </c>
    </row>
    <row r="272" spans="1:14" ht="15.6">
      <c r="A272" s="33" t="s">
        <v>110</v>
      </c>
      <c r="B272" s="73">
        <v>22</v>
      </c>
      <c r="C272" s="73">
        <v>16</v>
      </c>
      <c r="D272" s="88">
        <v>0</v>
      </c>
      <c r="E272" s="88">
        <v>0.43499999999999994</v>
      </c>
      <c r="F272" s="88">
        <v>0.24</v>
      </c>
      <c r="G272" s="88">
        <v>0.12</v>
      </c>
      <c r="H272" s="88">
        <v>0.06</v>
      </c>
      <c r="I272" s="88">
        <v>1.4999999999999999E-2</v>
      </c>
      <c r="J272" s="35">
        <v>0</v>
      </c>
      <c r="K272" s="35">
        <v>0</v>
      </c>
      <c r="L272" s="35">
        <v>0</v>
      </c>
      <c r="M272" s="35">
        <v>0</v>
      </c>
      <c r="N272" s="35">
        <v>0</v>
      </c>
    </row>
    <row r="273" spans="1:14" ht="15.6">
      <c r="A273" s="33" t="s">
        <v>110</v>
      </c>
      <c r="B273" s="73">
        <v>22</v>
      </c>
      <c r="C273" s="73">
        <v>18</v>
      </c>
      <c r="D273" s="88">
        <v>0</v>
      </c>
      <c r="E273" s="88">
        <v>0.55499999999999994</v>
      </c>
      <c r="F273" s="88">
        <v>0.315</v>
      </c>
      <c r="G273" s="88">
        <v>0.18</v>
      </c>
      <c r="H273" s="88">
        <v>0.09</v>
      </c>
      <c r="I273" s="88">
        <v>4.4999999999999998E-2</v>
      </c>
      <c r="J273" s="88">
        <v>1.4999999999999999E-2</v>
      </c>
      <c r="K273" s="35">
        <v>0</v>
      </c>
      <c r="L273" s="35">
        <v>0</v>
      </c>
      <c r="M273" s="35">
        <v>0</v>
      </c>
      <c r="N273" s="35">
        <v>0</v>
      </c>
    </row>
    <row r="274" spans="1:14" ht="15.6">
      <c r="A274" s="33" t="s">
        <v>110</v>
      </c>
      <c r="B274" s="73">
        <v>22</v>
      </c>
      <c r="C274" s="73">
        <v>20</v>
      </c>
      <c r="D274" s="88">
        <v>0</v>
      </c>
      <c r="E274" s="88">
        <v>0</v>
      </c>
      <c r="F274" s="88">
        <v>0.375</v>
      </c>
      <c r="G274" s="88">
        <v>0.24</v>
      </c>
      <c r="H274" s="88">
        <v>0.13500000000000001</v>
      </c>
      <c r="I274" s="88">
        <v>7.5000000000000011E-2</v>
      </c>
      <c r="J274" s="88">
        <v>0.03</v>
      </c>
      <c r="K274" s="88">
        <v>1.4999999999999999E-2</v>
      </c>
      <c r="L274" s="35">
        <v>0</v>
      </c>
      <c r="M274" s="35">
        <v>0</v>
      </c>
      <c r="N274" s="35">
        <v>0</v>
      </c>
    </row>
    <row r="275" spans="1:14" ht="15.6">
      <c r="A275" s="33" t="s">
        <v>110</v>
      </c>
      <c r="B275" s="73">
        <v>22</v>
      </c>
      <c r="C275" s="73">
        <v>22</v>
      </c>
      <c r="D275" s="88">
        <v>0</v>
      </c>
      <c r="E275" s="88">
        <v>0</v>
      </c>
      <c r="F275" s="88">
        <v>0</v>
      </c>
      <c r="G275" s="88">
        <v>0.30000000000000004</v>
      </c>
      <c r="H275" s="88">
        <v>0.19500000000000001</v>
      </c>
      <c r="I275" s="88">
        <v>0.10500000000000001</v>
      </c>
      <c r="J275" s="88">
        <v>0.06</v>
      </c>
      <c r="K275" s="88">
        <v>0.03</v>
      </c>
      <c r="L275" s="88">
        <v>1.4999999999999999E-2</v>
      </c>
      <c r="M275" s="35">
        <v>0</v>
      </c>
      <c r="N275" s="35">
        <v>0</v>
      </c>
    </row>
    <row r="276" spans="1:14" ht="15.6">
      <c r="A276" s="33" t="s">
        <v>110</v>
      </c>
      <c r="B276" s="73">
        <v>22</v>
      </c>
      <c r="C276" s="73">
        <v>24</v>
      </c>
      <c r="D276" s="88">
        <v>0</v>
      </c>
      <c r="E276" s="88">
        <v>0</v>
      </c>
      <c r="F276" s="88">
        <v>0</v>
      </c>
      <c r="G276" s="88">
        <v>0.34500000000000003</v>
      </c>
      <c r="H276" s="88">
        <v>0.24</v>
      </c>
      <c r="I276" s="88">
        <v>0.15000000000000002</v>
      </c>
      <c r="J276" s="88">
        <v>0.09</v>
      </c>
      <c r="K276" s="88">
        <v>0.06</v>
      </c>
      <c r="L276" s="88">
        <v>0.03</v>
      </c>
      <c r="M276" s="88">
        <v>1.4999999999999999E-2</v>
      </c>
      <c r="N276" s="35">
        <v>0</v>
      </c>
    </row>
    <row r="277" spans="1:14" ht="15.6">
      <c r="A277" s="33" t="s">
        <v>110</v>
      </c>
      <c r="B277" s="73">
        <v>22</v>
      </c>
      <c r="C277" s="73">
        <v>26</v>
      </c>
      <c r="D277" s="88">
        <v>0</v>
      </c>
      <c r="E277" s="88">
        <v>0</v>
      </c>
      <c r="F277" s="88">
        <v>0</v>
      </c>
      <c r="G277" s="88">
        <v>0</v>
      </c>
      <c r="H277" s="88">
        <v>0.28500000000000003</v>
      </c>
      <c r="I277" s="88">
        <v>0.19500000000000001</v>
      </c>
      <c r="J277" s="88">
        <v>0.12</v>
      </c>
      <c r="K277" s="88">
        <v>7.5000000000000011E-2</v>
      </c>
      <c r="L277" s="88">
        <v>4.4999999999999998E-2</v>
      </c>
      <c r="M277" s="88">
        <v>0.03</v>
      </c>
      <c r="N277" s="88">
        <v>1.4999999999999999E-2</v>
      </c>
    </row>
    <row r="278" spans="1:14" ht="15.6">
      <c r="A278" s="33" t="s">
        <v>110</v>
      </c>
      <c r="B278" s="73">
        <v>24</v>
      </c>
      <c r="C278" s="73">
        <v>6</v>
      </c>
      <c r="D278" s="88">
        <v>0.09</v>
      </c>
      <c r="E278" s="35">
        <v>0</v>
      </c>
      <c r="F278" s="35">
        <v>0</v>
      </c>
      <c r="G278" s="35">
        <v>0</v>
      </c>
      <c r="H278" s="35">
        <v>0</v>
      </c>
      <c r="I278" s="35">
        <v>0</v>
      </c>
      <c r="J278" s="35">
        <v>0</v>
      </c>
      <c r="K278" s="35">
        <v>0</v>
      </c>
      <c r="L278" s="35">
        <v>0</v>
      </c>
      <c r="M278" s="35">
        <v>0</v>
      </c>
      <c r="N278" s="35">
        <v>0</v>
      </c>
    </row>
    <row r="279" spans="1:14" ht="15.6">
      <c r="A279" s="33" t="s">
        <v>110</v>
      </c>
      <c r="B279" s="73">
        <v>24</v>
      </c>
      <c r="C279" s="73">
        <v>8</v>
      </c>
      <c r="D279" s="88">
        <v>0.24</v>
      </c>
      <c r="E279" s="88">
        <v>0.06</v>
      </c>
      <c r="F279" s="35">
        <v>0</v>
      </c>
      <c r="G279" s="35">
        <v>0</v>
      </c>
      <c r="H279" s="35">
        <v>0</v>
      </c>
      <c r="I279" s="35">
        <v>0</v>
      </c>
      <c r="J279" s="35">
        <v>0</v>
      </c>
      <c r="K279" s="35">
        <v>0</v>
      </c>
      <c r="L279" s="35">
        <v>0</v>
      </c>
      <c r="M279" s="35">
        <v>0</v>
      </c>
      <c r="N279" s="35">
        <v>0</v>
      </c>
    </row>
    <row r="280" spans="1:14" ht="15.6">
      <c r="A280" s="33" t="s">
        <v>110</v>
      </c>
      <c r="B280" s="73">
        <v>24</v>
      </c>
      <c r="C280" s="73">
        <v>10</v>
      </c>
      <c r="D280" s="88">
        <v>0.375</v>
      </c>
      <c r="E280" s="88">
        <v>0.13500000000000001</v>
      </c>
      <c r="F280" s="88">
        <v>4.4999999999999998E-2</v>
      </c>
      <c r="G280" s="35">
        <v>0</v>
      </c>
      <c r="H280" s="35">
        <v>0</v>
      </c>
      <c r="I280" s="35">
        <v>0</v>
      </c>
      <c r="J280" s="35">
        <v>0</v>
      </c>
      <c r="K280" s="35">
        <v>0</v>
      </c>
      <c r="L280" s="35">
        <v>0</v>
      </c>
      <c r="M280" s="35">
        <v>0</v>
      </c>
      <c r="N280" s="35">
        <v>0</v>
      </c>
    </row>
    <row r="281" spans="1:14" ht="15.6">
      <c r="A281" s="33" t="s">
        <v>110</v>
      </c>
      <c r="B281" s="73">
        <v>24</v>
      </c>
      <c r="C281" s="73">
        <v>12</v>
      </c>
      <c r="D281" s="88">
        <v>0.54</v>
      </c>
      <c r="E281" s="88">
        <v>0.24</v>
      </c>
      <c r="F281" s="88">
        <v>0.09</v>
      </c>
      <c r="G281" s="88">
        <v>0.03</v>
      </c>
      <c r="H281" s="35">
        <v>0</v>
      </c>
      <c r="I281" s="35">
        <v>0</v>
      </c>
      <c r="J281" s="35">
        <v>0</v>
      </c>
      <c r="K281" s="35">
        <v>0</v>
      </c>
      <c r="L281" s="35">
        <v>0</v>
      </c>
      <c r="M281" s="35">
        <v>0</v>
      </c>
      <c r="N281" s="35">
        <v>0</v>
      </c>
    </row>
    <row r="282" spans="1:14" ht="15.6">
      <c r="A282" s="33" t="s">
        <v>110</v>
      </c>
      <c r="B282" s="73">
        <v>24</v>
      </c>
      <c r="C282" s="73">
        <v>14</v>
      </c>
      <c r="D282" s="88">
        <v>0.73499999999999999</v>
      </c>
      <c r="E282" s="88">
        <v>0.33</v>
      </c>
      <c r="F282" s="88">
        <v>0.16500000000000001</v>
      </c>
      <c r="G282" s="88">
        <v>7.5000000000000011E-2</v>
      </c>
      <c r="H282" s="88">
        <v>0.03</v>
      </c>
      <c r="I282" s="35">
        <v>0</v>
      </c>
      <c r="J282" s="35">
        <v>0</v>
      </c>
      <c r="K282" s="35">
        <v>0</v>
      </c>
      <c r="L282" s="35">
        <v>0</v>
      </c>
      <c r="M282" s="35">
        <v>0</v>
      </c>
      <c r="N282" s="35">
        <v>0</v>
      </c>
    </row>
    <row r="283" spans="1:14" ht="15.6">
      <c r="A283" s="33" t="s">
        <v>110</v>
      </c>
      <c r="B283" s="73">
        <v>24</v>
      </c>
      <c r="C283" s="73">
        <v>16</v>
      </c>
      <c r="D283" s="88">
        <v>0</v>
      </c>
      <c r="E283" s="88">
        <v>0.43499999999999994</v>
      </c>
      <c r="F283" s="88">
        <v>0.24</v>
      </c>
      <c r="G283" s="88">
        <v>0.12</v>
      </c>
      <c r="H283" s="88">
        <v>0.06</v>
      </c>
      <c r="I283" s="88">
        <v>1.4999999999999999E-2</v>
      </c>
      <c r="J283" s="35">
        <v>0</v>
      </c>
      <c r="K283" s="35">
        <v>0</v>
      </c>
      <c r="L283" s="35">
        <v>0</v>
      </c>
      <c r="M283" s="35">
        <v>0</v>
      </c>
      <c r="N283" s="35">
        <v>0</v>
      </c>
    </row>
    <row r="284" spans="1:14" ht="15.6">
      <c r="A284" s="33" t="s">
        <v>110</v>
      </c>
      <c r="B284" s="73">
        <v>24</v>
      </c>
      <c r="C284" s="73">
        <v>18</v>
      </c>
      <c r="D284" s="88">
        <v>0</v>
      </c>
      <c r="E284" s="88">
        <v>0.55499999999999994</v>
      </c>
      <c r="F284" s="88">
        <v>0.315</v>
      </c>
      <c r="G284" s="88">
        <v>0.18</v>
      </c>
      <c r="H284" s="88">
        <v>0.09</v>
      </c>
      <c r="I284" s="88">
        <v>4.4999999999999998E-2</v>
      </c>
      <c r="J284" s="88">
        <v>1.4999999999999999E-2</v>
      </c>
      <c r="K284" s="35">
        <v>0</v>
      </c>
      <c r="L284" s="35">
        <v>0</v>
      </c>
      <c r="M284" s="35">
        <v>0</v>
      </c>
      <c r="N284" s="35">
        <v>0</v>
      </c>
    </row>
    <row r="285" spans="1:14" ht="15.6">
      <c r="A285" s="33" t="s">
        <v>110</v>
      </c>
      <c r="B285" s="73">
        <v>24</v>
      </c>
      <c r="C285" s="73">
        <v>20</v>
      </c>
      <c r="D285" s="88">
        <v>0</v>
      </c>
      <c r="E285" s="88">
        <v>0</v>
      </c>
      <c r="F285" s="88">
        <v>0.375</v>
      </c>
      <c r="G285" s="88">
        <v>0.24</v>
      </c>
      <c r="H285" s="88">
        <v>0.13500000000000001</v>
      </c>
      <c r="I285" s="88">
        <v>7.5000000000000011E-2</v>
      </c>
      <c r="J285" s="88">
        <v>0.03</v>
      </c>
      <c r="K285" s="88">
        <v>1.4999999999999999E-2</v>
      </c>
      <c r="L285" s="35">
        <v>0</v>
      </c>
      <c r="M285" s="35">
        <v>0</v>
      </c>
      <c r="N285" s="35">
        <v>0</v>
      </c>
    </row>
    <row r="286" spans="1:14" ht="15.6">
      <c r="A286" s="33" t="s">
        <v>110</v>
      </c>
      <c r="B286" s="73">
        <v>24</v>
      </c>
      <c r="C286" s="73">
        <v>22</v>
      </c>
      <c r="D286" s="88">
        <v>0</v>
      </c>
      <c r="E286" s="88">
        <v>0</v>
      </c>
      <c r="F286" s="88">
        <v>0</v>
      </c>
      <c r="G286" s="88">
        <v>0.30000000000000004</v>
      </c>
      <c r="H286" s="88">
        <v>0.19500000000000001</v>
      </c>
      <c r="I286" s="88">
        <v>0.10500000000000001</v>
      </c>
      <c r="J286" s="88">
        <v>0.06</v>
      </c>
      <c r="K286" s="88">
        <v>0.03</v>
      </c>
      <c r="L286" s="88">
        <v>1.4999999999999999E-2</v>
      </c>
      <c r="M286" s="35">
        <v>0</v>
      </c>
      <c r="N286" s="35">
        <v>0</v>
      </c>
    </row>
    <row r="287" spans="1:14" ht="15.6">
      <c r="A287" s="33" t="s">
        <v>110</v>
      </c>
      <c r="B287" s="73">
        <v>24</v>
      </c>
      <c r="C287" s="73">
        <v>24</v>
      </c>
      <c r="D287" s="88">
        <v>0</v>
      </c>
      <c r="E287" s="88">
        <v>0</v>
      </c>
      <c r="F287" s="88">
        <v>0</v>
      </c>
      <c r="G287" s="88">
        <v>0.34500000000000003</v>
      </c>
      <c r="H287" s="88">
        <v>0.24</v>
      </c>
      <c r="I287" s="88">
        <v>0.15000000000000002</v>
      </c>
      <c r="J287" s="88">
        <v>0.09</v>
      </c>
      <c r="K287" s="88">
        <v>0.06</v>
      </c>
      <c r="L287" s="88">
        <v>0.03</v>
      </c>
      <c r="M287" s="88">
        <v>1.4999999999999999E-2</v>
      </c>
      <c r="N287" s="35">
        <v>0</v>
      </c>
    </row>
    <row r="288" spans="1:14" ht="15.6">
      <c r="A288" s="33" t="s">
        <v>110</v>
      </c>
      <c r="B288" s="73">
        <v>24</v>
      </c>
      <c r="C288" s="73">
        <v>26</v>
      </c>
      <c r="D288" s="88">
        <v>0</v>
      </c>
      <c r="E288" s="88">
        <v>0</v>
      </c>
      <c r="F288" s="88">
        <v>0</v>
      </c>
      <c r="G288" s="88">
        <v>0</v>
      </c>
      <c r="H288" s="88">
        <v>0.28500000000000003</v>
      </c>
      <c r="I288" s="88">
        <v>0.19500000000000001</v>
      </c>
      <c r="J288" s="88">
        <v>0.12</v>
      </c>
      <c r="K288" s="88">
        <v>7.5000000000000011E-2</v>
      </c>
      <c r="L288" s="88">
        <v>4.4999999999999998E-2</v>
      </c>
      <c r="M288" s="88">
        <v>0.03</v>
      </c>
      <c r="N288" s="88">
        <v>1.4999999999999999E-2</v>
      </c>
    </row>
    <row r="289" spans="1:14" ht="15.6">
      <c r="A289" s="33" t="s">
        <v>110</v>
      </c>
      <c r="B289" s="73">
        <v>26</v>
      </c>
      <c r="C289" s="73">
        <v>6</v>
      </c>
      <c r="D289" s="88">
        <v>0.09</v>
      </c>
      <c r="E289" s="35">
        <v>0</v>
      </c>
      <c r="F289" s="35">
        <v>0</v>
      </c>
      <c r="G289" s="35">
        <v>0</v>
      </c>
      <c r="H289" s="35">
        <v>0</v>
      </c>
      <c r="I289" s="35">
        <v>0</v>
      </c>
      <c r="J289" s="35">
        <v>0</v>
      </c>
      <c r="K289" s="35">
        <v>0</v>
      </c>
      <c r="L289" s="35">
        <v>0</v>
      </c>
      <c r="M289" s="35">
        <v>0</v>
      </c>
      <c r="N289" s="35">
        <v>0</v>
      </c>
    </row>
    <row r="290" spans="1:14" ht="15.6">
      <c r="A290" s="33" t="s">
        <v>110</v>
      </c>
      <c r="B290" s="73">
        <v>26</v>
      </c>
      <c r="C290" s="73">
        <v>8</v>
      </c>
      <c r="D290" s="88">
        <v>0.24</v>
      </c>
      <c r="E290" s="88">
        <v>0.06</v>
      </c>
      <c r="F290" s="35">
        <v>0</v>
      </c>
      <c r="G290" s="35">
        <v>0</v>
      </c>
      <c r="H290" s="35">
        <v>0</v>
      </c>
      <c r="I290" s="35">
        <v>0</v>
      </c>
      <c r="J290" s="35">
        <v>0</v>
      </c>
      <c r="K290" s="35">
        <v>0</v>
      </c>
      <c r="L290" s="35">
        <v>0</v>
      </c>
      <c r="M290" s="35">
        <v>0</v>
      </c>
      <c r="N290" s="35">
        <v>0</v>
      </c>
    </row>
    <row r="291" spans="1:14" ht="15.6">
      <c r="A291" s="33" t="s">
        <v>110</v>
      </c>
      <c r="B291" s="73">
        <v>26</v>
      </c>
      <c r="C291" s="73">
        <v>10</v>
      </c>
      <c r="D291" s="88">
        <v>0.375</v>
      </c>
      <c r="E291" s="88">
        <v>0.13500000000000001</v>
      </c>
      <c r="F291" s="88">
        <v>4.4999999999999998E-2</v>
      </c>
      <c r="G291" s="35">
        <v>0</v>
      </c>
      <c r="H291" s="35">
        <v>0</v>
      </c>
      <c r="I291" s="35">
        <v>0</v>
      </c>
      <c r="J291" s="35">
        <v>0</v>
      </c>
      <c r="K291" s="35">
        <v>0</v>
      </c>
      <c r="L291" s="35">
        <v>0</v>
      </c>
      <c r="M291" s="35">
        <v>0</v>
      </c>
      <c r="N291" s="35">
        <v>0</v>
      </c>
    </row>
    <row r="292" spans="1:14" ht="15.6">
      <c r="A292" s="33" t="s">
        <v>110</v>
      </c>
      <c r="B292" s="73">
        <v>26</v>
      </c>
      <c r="C292" s="73">
        <v>12</v>
      </c>
      <c r="D292" s="88">
        <v>0.54</v>
      </c>
      <c r="E292" s="88">
        <v>0.24</v>
      </c>
      <c r="F292" s="88">
        <v>0.09</v>
      </c>
      <c r="G292" s="88">
        <v>0.03</v>
      </c>
      <c r="H292" s="35">
        <v>0</v>
      </c>
      <c r="I292" s="35">
        <v>0</v>
      </c>
      <c r="J292" s="35">
        <v>0</v>
      </c>
      <c r="K292" s="35">
        <v>0</v>
      </c>
      <c r="L292" s="35">
        <v>0</v>
      </c>
      <c r="M292" s="35">
        <v>0</v>
      </c>
      <c r="N292" s="35">
        <v>0</v>
      </c>
    </row>
    <row r="293" spans="1:14" ht="15.6">
      <c r="A293" s="33" t="s">
        <v>110</v>
      </c>
      <c r="B293" s="73">
        <v>26</v>
      </c>
      <c r="C293" s="73">
        <v>14</v>
      </c>
      <c r="D293" s="88">
        <v>0.73499999999999999</v>
      </c>
      <c r="E293" s="88">
        <v>0.33</v>
      </c>
      <c r="F293" s="88">
        <v>0.16500000000000001</v>
      </c>
      <c r="G293" s="88">
        <v>7.5000000000000011E-2</v>
      </c>
      <c r="H293" s="88">
        <v>0.03</v>
      </c>
      <c r="I293" s="35">
        <v>0</v>
      </c>
      <c r="J293" s="35">
        <v>0</v>
      </c>
      <c r="K293" s="35">
        <v>0</v>
      </c>
      <c r="L293" s="35">
        <v>0</v>
      </c>
      <c r="M293" s="35">
        <v>0</v>
      </c>
      <c r="N293" s="35">
        <v>0</v>
      </c>
    </row>
    <row r="294" spans="1:14" ht="15.6">
      <c r="A294" s="33" t="s">
        <v>110</v>
      </c>
      <c r="B294" s="73">
        <v>26</v>
      </c>
      <c r="C294" s="73">
        <v>16</v>
      </c>
      <c r="D294" s="88">
        <v>0</v>
      </c>
      <c r="E294" s="88">
        <v>0.43499999999999994</v>
      </c>
      <c r="F294" s="88">
        <v>0.24</v>
      </c>
      <c r="G294" s="88">
        <v>0.12</v>
      </c>
      <c r="H294" s="88">
        <v>0.06</v>
      </c>
      <c r="I294" s="88">
        <v>1.4999999999999999E-2</v>
      </c>
      <c r="J294" s="35">
        <v>0</v>
      </c>
      <c r="K294" s="35">
        <v>0</v>
      </c>
      <c r="L294" s="35">
        <v>0</v>
      </c>
      <c r="M294" s="35">
        <v>0</v>
      </c>
      <c r="N294" s="35">
        <v>0</v>
      </c>
    </row>
    <row r="295" spans="1:14" ht="15.6">
      <c r="A295" s="33" t="s">
        <v>110</v>
      </c>
      <c r="B295" s="73">
        <v>26</v>
      </c>
      <c r="C295" s="73">
        <v>18</v>
      </c>
      <c r="D295" s="88">
        <v>0</v>
      </c>
      <c r="E295" s="88">
        <v>0.55499999999999994</v>
      </c>
      <c r="F295" s="88">
        <v>0.315</v>
      </c>
      <c r="G295" s="88">
        <v>0.18</v>
      </c>
      <c r="H295" s="88">
        <v>0.09</v>
      </c>
      <c r="I295" s="88">
        <v>4.4999999999999998E-2</v>
      </c>
      <c r="J295" s="88">
        <v>1.4999999999999999E-2</v>
      </c>
      <c r="K295" s="35">
        <v>0</v>
      </c>
      <c r="L295" s="35">
        <v>0</v>
      </c>
      <c r="M295" s="35">
        <v>0</v>
      </c>
      <c r="N295" s="35">
        <v>0</v>
      </c>
    </row>
    <row r="296" spans="1:14" ht="15.6">
      <c r="A296" s="33" t="s">
        <v>110</v>
      </c>
      <c r="B296" s="73">
        <v>26</v>
      </c>
      <c r="C296" s="73">
        <v>20</v>
      </c>
      <c r="D296" s="88">
        <v>0</v>
      </c>
      <c r="E296" s="88">
        <v>0</v>
      </c>
      <c r="F296" s="88">
        <v>0.375</v>
      </c>
      <c r="G296" s="88">
        <v>0.24</v>
      </c>
      <c r="H296" s="88">
        <v>0.13500000000000001</v>
      </c>
      <c r="I296" s="88">
        <v>7.5000000000000011E-2</v>
      </c>
      <c r="J296" s="88">
        <v>0.03</v>
      </c>
      <c r="K296" s="88">
        <v>1.4999999999999999E-2</v>
      </c>
      <c r="L296" s="35">
        <v>0</v>
      </c>
      <c r="M296" s="35">
        <v>0</v>
      </c>
      <c r="N296" s="35">
        <v>0</v>
      </c>
    </row>
    <row r="297" spans="1:14" ht="15.6">
      <c r="A297" s="33" t="s">
        <v>110</v>
      </c>
      <c r="B297" s="73">
        <v>26</v>
      </c>
      <c r="C297" s="73">
        <v>22</v>
      </c>
      <c r="D297" s="88">
        <v>0</v>
      </c>
      <c r="E297" s="88">
        <v>0</v>
      </c>
      <c r="F297" s="88">
        <v>0</v>
      </c>
      <c r="G297" s="88">
        <v>0.30000000000000004</v>
      </c>
      <c r="H297" s="88">
        <v>0.19500000000000001</v>
      </c>
      <c r="I297" s="88">
        <v>0.10500000000000001</v>
      </c>
      <c r="J297" s="88">
        <v>0.06</v>
      </c>
      <c r="K297" s="88">
        <v>0.03</v>
      </c>
      <c r="L297" s="88">
        <v>1.4999999999999999E-2</v>
      </c>
      <c r="M297" s="35">
        <v>0</v>
      </c>
      <c r="N297" s="35">
        <v>0</v>
      </c>
    </row>
    <row r="298" spans="1:14" ht="15.6">
      <c r="A298" s="33" t="s">
        <v>110</v>
      </c>
      <c r="B298" s="73">
        <v>26</v>
      </c>
      <c r="C298" s="73">
        <v>24</v>
      </c>
      <c r="D298" s="88">
        <v>0</v>
      </c>
      <c r="E298" s="88">
        <v>0</v>
      </c>
      <c r="F298" s="88">
        <v>0</v>
      </c>
      <c r="G298" s="88">
        <v>0.34500000000000003</v>
      </c>
      <c r="H298" s="88">
        <v>0.24</v>
      </c>
      <c r="I298" s="88">
        <v>0.15000000000000002</v>
      </c>
      <c r="J298" s="88">
        <v>0.09</v>
      </c>
      <c r="K298" s="88">
        <v>0.06</v>
      </c>
      <c r="L298" s="88">
        <v>0.03</v>
      </c>
      <c r="M298" s="88">
        <v>1.4999999999999999E-2</v>
      </c>
      <c r="N298" s="35">
        <v>0</v>
      </c>
    </row>
    <row r="299" spans="1:14" ht="15.6">
      <c r="A299" s="33" t="s">
        <v>110</v>
      </c>
      <c r="B299" s="73">
        <v>26</v>
      </c>
      <c r="C299" s="73">
        <v>26</v>
      </c>
      <c r="D299" s="88">
        <v>0</v>
      </c>
      <c r="E299" s="88">
        <v>0</v>
      </c>
      <c r="F299" s="88">
        <v>0</v>
      </c>
      <c r="G299" s="88">
        <v>0</v>
      </c>
      <c r="H299" s="88">
        <v>0.28500000000000003</v>
      </c>
      <c r="I299" s="88">
        <v>0.19500000000000001</v>
      </c>
      <c r="J299" s="88">
        <v>0.12</v>
      </c>
      <c r="K299" s="88">
        <v>7.5000000000000011E-2</v>
      </c>
      <c r="L299" s="88">
        <v>4.4999999999999998E-2</v>
      </c>
      <c r="M299" s="88">
        <v>0.03</v>
      </c>
      <c r="N299" s="88">
        <v>1.4999999999999999E-2</v>
      </c>
    </row>
    <row r="300" spans="1:14" ht="15.6">
      <c r="A300" s="33" t="s">
        <v>110</v>
      </c>
      <c r="B300" s="73">
        <v>28</v>
      </c>
      <c r="C300" s="73">
        <v>6</v>
      </c>
      <c r="D300" s="88">
        <v>0.09</v>
      </c>
      <c r="E300" s="35">
        <v>0</v>
      </c>
      <c r="F300" s="35">
        <v>0</v>
      </c>
      <c r="G300" s="35">
        <v>0</v>
      </c>
      <c r="H300" s="35">
        <v>0</v>
      </c>
      <c r="I300" s="35">
        <v>0</v>
      </c>
      <c r="J300" s="35">
        <v>0</v>
      </c>
      <c r="K300" s="35">
        <v>0</v>
      </c>
      <c r="L300" s="35">
        <v>0</v>
      </c>
      <c r="M300" s="35">
        <v>0</v>
      </c>
      <c r="N300" s="35">
        <v>0</v>
      </c>
    </row>
    <row r="301" spans="1:14" ht="15.6">
      <c r="A301" s="33" t="s">
        <v>110</v>
      </c>
      <c r="B301" s="73">
        <v>28</v>
      </c>
      <c r="C301" s="73">
        <v>8</v>
      </c>
      <c r="D301" s="88">
        <v>0.24</v>
      </c>
      <c r="E301" s="88">
        <v>0.06</v>
      </c>
      <c r="F301" s="35">
        <v>0</v>
      </c>
      <c r="G301" s="35">
        <v>0</v>
      </c>
      <c r="H301" s="35">
        <v>0</v>
      </c>
      <c r="I301" s="35">
        <v>0</v>
      </c>
      <c r="J301" s="35">
        <v>0</v>
      </c>
      <c r="K301" s="35">
        <v>0</v>
      </c>
      <c r="L301" s="35">
        <v>0</v>
      </c>
      <c r="M301" s="35">
        <v>0</v>
      </c>
      <c r="N301" s="35">
        <v>0</v>
      </c>
    </row>
    <row r="302" spans="1:14" ht="15.6">
      <c r="A302" s="33" t="s">
        <v>110</v>
      </c>
      <c r="B302" s="73">
        <v>28</v>
      </c>
      <c r="C302" s="73">
        <v>10</v>
      </c>
      <c r="D302" s="88">
        <v>0.375</v>
      </c>
      <c r="E302" s="88">
        <v>0.13500000000000001</v>
      </c>
      <c r="F302" s="88">
        <v>4.4999999999999998E-2</v>
      </c>
      <c r="G302" s="35">
        <v>0</v>
      </c>
      <c r="H302" s="35">
        <v>0</v>
      </c>
      <c r="I302" s="35">
        <v>0</v>
      </c>
      <c r="J302" s="35">
        <v>0</v>
      </c>
      <c r="K302" s="35">
        <v>0</v>
      </c>
      <c r="L302" s="35">
        <v>0</v>
      </c>
      <c r="M302" s="35">
        <v>0</v>
      </c>
      <c r="N302" s="35">
        <v>0</v>
      </c>
    </row>
    <row r="303" spans="1:14" ht="15.6">
      <c r="A303" s="33" t="s">
        <v>110</v>
      </c>
      <c r="B303" s="73">
        <v>28</v>
      </c>
      <c r="C303" s="73">
        <v>12</v>
      </c>
      <c r="D303" s="88">
        <v>0.54</v>
      </c>
      <c r="E303" s="88">
        <v>0.24</v>
      </c>
      <c r="F303" s="88">
        <v>0.09</v>
      </c>
      <c r="G303" s="88">
        <v>0.03</v>
      </c>
      <c r="H303" s="35">
        <v>0</v>
      </c>
      <c r="I303" s="35">
        <v>0</v>
      </c>
      <c r="J303" s="35">
        <v>0</v>
      </c>
      <c r="K303" s="35">
        <v>0</v>
      </c>
      <c r="L303" s="35">
        <v>0</v>
      </c>
      <c r="M303" s="35">
        <v>0</v>
      </c>
      <c r="N303" s="35">
        <v>0</v>
      </c>
    </row>
    <row r="304" spans="1:14" ht="15.6">
      <c r="A304" s="33" t="s">
        <v>110</v>
      </c>
      <c r="B304" s="73">
        <v>28</v>
      </c>
      <c r="C304" s="73">
        <v>14</v>
      </c>
      <c r="D304" s="88">
        <v>0.73499999999999999</v>
      </c>
      <c r="E304" s="88">
        <v>0.33</v>
      </c>
      <c r="F304" s="88">
        <v>0.16500000000000001</v>
      </c>
      <c r="G304" s="88">
        <v>7.5000000000000011E-2</v>
      </c>
      <c r="H304" s="88">
        <v>0.03</v>
      </c>
      <c r="I304" s="35">
        <v>0</v>
      </c>
      <c r="J304" s="35">
        <v>0</v>
      </c>
      <c r="K304" s="35">
        <v>0</v>
      </c>
      <c r="L304" s="35">
        <v>0</v>
      </c>
      <c r="M304" s="35">
        <v>0</v>
      </c>
      <c r="N304" s="35">
        <v>0</v>
      </c>
    </row>
    <row r="305" spans="1:14" ht="15.6">
      <c r="A305" s="33" t="s">
        <v>110</v>
      </c>
      <c r="B305" s="73">
        <v>28</v>
      </c>
      <c r="C305" s="73">
        <v>16</v>
      </c>
      <c r="D305" s="88">
        <v>0</v>
      </c>
      <c r="E305" s="88">
        <v>0.43499999999999994</v>
      </c>
      <c r="F305" s="88">
        <v>0.24</v>
      </c>
      <c r="G305" s="88">
        <v>0.12</v>
      </c>
      <c r="H305" s="88">
        <v>0.06</v>
      </c>
      <c r="I305" s="88">
        <v>1.4999999999999999E-2</v>
      </c>
      <c r="J305" s="35">
        <v>0</v>
      </c>
      <c r="K305" s="35">
        <v>0</v>
      </c>
      <c r="L305" s="35">
        <v>0</v>
      </c>
      <c r="M305" s="35">
        <v>0</v>
      </c>
      <c r="N305" s="35">
        <v>0</v>
      </c>
    </row>
    <row r="306" spans="1:14" ht="15.6">
      <c r="A306" s="33" t="s">
        <v>110</v>
      </c>
      <c r="B306" s="73">
        <v>28</v>
      </c>
      <c r="C306" s="73">
        <v>18</v>
      </c>
      <c r="D306" s="88">
        <v>0</v>
      </c>
      <c r="E306" s="88">
        <v>0.55499999999999994</v>
      </c>
      <c r="F306" s="88">
        <v>0.315</v>
      </c>
      <c r="G306" s="88">
        <v>0.18</v>
      </c>
      <c r="H306" s="88">
        <v>0.09</v>
      </c>
      <c r="I306" s="88">
        <v>4.4999999999999998E-2</v>
      </c>
      <c r="J306" s="88">
        <v>1.4999999999999999E-2</v>
      </c>
      <c r="K306" s="35">
        <v>0</v>
      </c>
      <c r="L306" s="35">
        <v>0</v>
      </c>
      <c r="M306" s="35">
        <v>0</v>
      </c>
      <c r="N306" s="35">
        <v>0</v>
      </c>
    </row>
    <row r="307" spans="1:14" ht="15.6">
      <c r="A307" s="33" t="s">
        <v>110</v>
      </c>
      <c r="B307" s="73">
        <v>28</v>
      </c>
      <c r="C307" s="73">
        <v>20</v>
      </c>
      <c r="D307" s="88">
        <v>0</v>
      </c>
      <c r="E307" s="88">
        <v>0</v>
      </c>
      <c r="F307" s="88">
        <v>0.375</v>
      </c>
      <c r="G307" s="88">
        <v>0.24</v>
      </c>
      <c r="H307" s="88">
        <v>0.13500000000000001</v>
      </c>
      <c r="I307" s="88">
        <v>7.5000000000000011E-2</v>
      </c>
      <c r="J307" s="88">
        <v>0.03</v>
      </c>
      <c r="K307" s="88">
        <v>1.4999999999999999E-2</v>
      </c>
      <c r="L307" s="35">
        <v>0</v>
      </c>
      <c r="M307" s="35">
        <v>0</v>
      </c>
      <c r="N307" s="35">
        <v>0</v>
      </c>
    </row>
    <row r="308" spans="1:14" ht="15.6">
      <c r="A308" s="33" t="s">
        <v>110</v>
      </c>
      <c r="B308" s="73">
        <v>28</v>
      </c>
      <c r="C308" s="73">
        <v>22</v>
      </c>
      <c r="D308" s="88">
        <v>0</v>
      </c>
      <c r="E308" s="88">
        <v>0</v>
      </c>
      <c r="F308" s="88">
        <v>0</v>
      </c>
      <c r="G308" s="88">
        <v>0.30000000000000004</v>
      </c>
      <c r="H308" s="88">
        <v>0.19500000000000001</v>
      </c>
      <c r="I308" s="88">
        <v>0.10500000000000001</v>
      </c>
      <c r="J308" s="88">
        <v>0.06</v>
      </c>
      <c r="K308" s="88">
        <v>0.03</v>
      </c>
      <c r="L308" s="88">
        <v>1.4999999999999999E-2</v>
      </c>
      <c r="M308" s="35">
        <v>0</v>
      </c>
      <c r="N308" s="35">
        <v>0</v>
      </c>
    </row>
    <row r="309" spans="1:14" ht="15.6">
      <c r="A309" s="33" t="s">
        <v>110</v>
      </c>
      <c r="B309" s="73">
        <v>28</v>
      </c>
      <c r="C309" s="73">
        <v>24</v>
      </c>
      <c r="D309" s="88">
        <v>0</v>
      </c>
      <c r="E309" s="88">
        <v>0</v>
      </c>
      <c r="F309" s="88">
        <v>0</v>
      </c>
      <c r="G309" s="88">
        <v>0.34500000000000003</v>
      </c>
      <c r="H309" s="88">
        <v>0.24</v>
      </c>
      <c r="I309" s="88">
        <v>0.15000000000000002</v>
      </c>
      <c r="J309" s="88">
        <v>0.09</v>
      </c>
      <c r="K309" s="88">
        <v>0.06</v>
      </c>
      <c r="L309" s="88">
        <v>0.03</v>
      </c>
      <c r="M309" s="88">
        <v>1.4999999999999999E-2</v>
      </c>
      <c r="N309" s="35">
        <v>0</v>
      </c>
    </row>
    <row r="310" spans="1:14" ht="15.6">
      <c r="A310" s="33" t="s">
        <v>110</v>
      </c>
      <c r="B310" s="73">
        <v>28</v>
      </c>
      <c r="C310" s="73">
        <v>26</v>
      </c>
      <c r="D310" s="88">
        <v>0</v>
      </c>
      <c r="E310" s="88">
        <v>0</v>
      </c>
      <c r="F310" s="88">
        <v>0</v>
      </c>
      <c r="G310" s="88">
        <v>0</v>
      </c>
      <c r="H310" s="88">
        <v>0.28500000000000003</v>
      </c>
      <c r="I310" s="88">
        <v>0.19500000000000001</v>
      </c>
      <c r="J310" s="88">
        <v>0.12</v>
      </c>
      <c r="K310" s="88">
        <v>7.5000000000000011E-2</v>
      </c>
      <c r="L310" s="88">
        <v>4.4999999999999998E-2</v>
      </c>
      <c r="M310" s="88">
        <v>0.03</v>
      </c>
      <c r="N310" s="88">
        <v>1.4999999999999999E-2</v>
      </c>
    </row>
    <row r="311" spans="1:14" ht="15.6">
      <c r="A311" s="33" t="s">
        <v>110</v>
      </c>
      <c r="B311" s="73">
        <v>30</v>
      </c>
      <c r="C311" s="73">
        <v>6</v>
      </c>
      <c r="D311" s="88">
        <v>0.09</v>
      </c>
      <c r="E311" s="35">
        <v>0</v>
      </c>
      <c r="F311" s="35">
        <v>0</v>
      </c>
      <c r="G311" s="35">
        <v>0</v>
      </c>
      <c r="H311" s="35">
        <v>0</v>
      </c>
      <c r="I311" s="35">
        <v>0</v>
      </c>
      <c r="J311" s="35">
        <v>0</v>
      </c>
      <c r="K311" s="35">
        <v>0</v>
      </c>
      <c r="L311" s="35">
        <v>0</v>
      </c>
      <c r="M311" s="35">
        <v>0</v>
      </c>
      <c r="N311" s="35">
        <v>0</v>
      </c>
    </row>
    <row r="312" spans="1:14" ht="15.6">
      <c r="A312" s="33" t="s">
        <v>110</v>
      </c>
      <c r="B312" s="73">
        <v>30</v>
      </c>
      <c r="C312" s="73">
        <v>8</v>
      </c>
      <c r="D312" s="88">
        <v>0.24</v>
      </c>
      <c r="E312" s="88">
        <v>0.06</v>
      </c>
      <c r="F312" s="35">
        <v>0</v>
      </c>
      <c r="G312" s="35">
        <v>0</v>
      </c>
      <c r="H312" s="35">
        <v>0</v>
      </c>
      <c r="I312" s="35">
        <v>0</v>
      </c>
      <c r="J312" s="35">
        <v>0</v>
      </c>
      <c r="K312" s="35">
        <v>0</v>
      </c>
      <c r="L312" s="35">
        <v>0</v>
      </c>
      <c r="M312" s="35">
        <v>0</v>
      </c>
      <c r="N312" s="35">
        <v>0</v>
      </c>
    </row>
    <row r="313" spans="1:14" ht="15.6">
      <c r="A313" s="33" t="s">
        <v>110</v>
      </c>
      <c r="B313" s="73">
        <v>30</v>
      </c>
      <c r="C313" s="73">
        <v>10</v>
      </c>
      <c r="D313" s="88">
        <v>0.375</v>
      </c>
      <c r="E313" s="88">
        <v>0.13500000000000001</v>
      </c>
      <c r="F313" s="88">
        <v>4.4999999999999998E-2</v>
      </c>
      <c r="G313" s="35">
        <v>0</v>
      </c>
      <c r="H313" s="35">
        <v>0</v>
      </c>
      <c r="I313" s="35">
        <v>0</v>
      </c>
      <c r="J313" s="35">
        <v>0</v>
      </c>
      <c r="K313" s="35">
        <v>0</v>
      </c>
      <c r="L313" s="35">
        <v>0</v>
      </c>
      <c r="M313" s="35">
        <v>0</v>
      </c>
      <c r="N313" s="35">
        <v>0</v>
      </c>
    </row>
    <row r="314" spans="1:14" ht="15.6">
      <c r="A314" s="33" t="s">
        <v>110</v>
      </c>
      <c r="B314" s="73">
        <v>30</v>
      </c>
      <c r="C314" s="73">
        <v>12</v>
      </c>
      <c r="D314" s="88">
        <v>0.54</v>
      </c>
      <c r="E314" s="88">
        <v>0.24</v>
      </c>
      <c r="F314" s="88">
        <v>0.09</v>
      </c>
      <c r="G314" s="88">
        <v>0.03</v>
      </c>
      <c r="H314" s="35">
        <v>0</v>
      </c>
      <c r="I314" s="35">
        <v>0</v>
      </c>
      <c r="J314" s="35">
        <v>0</v>
      </c>
      <c r="K314" s="35">
        <v>0</v>
      </c>
      <c r="L314" s="35">
        <v>0</v>
      </c>
      <c r="M314" s="35">
        <v>0</v>
      </c>
      <c r="N314" s="35">
        <v>0</v>
      </c>
    </row>
    <row r="315" spans="1:14" ht="15.6">
      <c r="A315" s="33" t="s">
        <v>110</v>
      </c>
      <c r="B315" s="73">
        <v>30</v>
      </c>
      <c r="C315" s="73">
        <v>14</v>
      </c>
      <c r="D315" s="88">
        <v>0.73499999999999999</v>
      </c>
      <c r="E315" s="88">
        <v>0.33</v>
      </c>
      <c r="F315" s="88">
        <v>0.16500000000000001</v>
      </c>
      <c r="G315" s="88">
        <v>7.5000000000000011E-2</v>
      </c>
      <c r="H315" s="88">
        <v>0.03</v>
      </c>
      <c r="I315" s="35">
        <v>0</v>
      </c>
      <c r="J315" s="35">
        <v>0</v>
      </c>
      <c r="K315" s="35">
        <v>0</v>
      </c>
      <c r="L315" s="35">
        <v>0</v>
      </c>
      <c r="M315" s="35">
        <v>0</v>
      </c>
      <c r="N315" s="35">
        <v>0</v>
      </c>
    </row>
    <row r="316" spans="1:14" ht="15.6">
      <c r="A316" s="33" t="s">
        <v>110</v>
      </c>
      <c r="B316" s="73">
        <v>30</v>
      </c>
      <c r="C316" s="73">
        <v>16</v>
      </c>
      <c r="D316" s="88">
        <v>0</v>
      </c>
      <c r="E316" s="88">
        <v>0.43499999999999994</v>
      </c>
      <c r="F316" s="88">
        <v>0.24</v>
      </c>
      <c r="G316" s="88">
        <v>0.12</v>
      </c>
      <c r="H316" s="88">
        <v>0.06</v>
      </c>
      <c r="I316" s="88">
        <v>1.4999999999999999E-2</v>
      </c>
      <c r="J316" s="35">
        <v>0</v>
      </c>
      <c r="K316" s="35">
        <v>0</v>
      </c>
      <c r="L316" s="35">
        <v>0</v>
      </c>
      <c r="M316" s="35">
        <v>0</v>
      </c>
      <c r="N316" s="35">
        <v>0</v>
      </c>
    </row>
    <row r="317" spans="1:14" ht="15.6">
      <c r="A317" s="33" t="s">
        <v>110</v>
      </c>
      <c r="B317" s="73">
        <v>30</v>
      </c>
      <c r="C317" s="73">
        <v>18</v>
      </c>
      <c r="D317" s="88">
        <v>0</v>
      </c>
      <c r="E317" s="88">
        <v>0.55499999999999994</v>
      </c>
      <c r="F317" s="88">
        <v>0.315</v>
      </c>
      <c r="G317" s="88">
        <v>0.18</v>
      </c>
      <c r="H317" s="88">
        <v>0.09</v>
      </c>
      <c r="I317" s="88">
        <v>4.4999999999999998E-2</v>
      </c>
      <c r="J317" s="88">
        <v>1.4999999999999999E-2</v>
      </c>
      <c r="K317" s="35">
        <v>0</v>
      </c>
      <c r="L317" s="35">
        <v>0</v>
      </c>
      <c r="M317" s="35">
        <v>0</v>
      </c>
      <c r="N317" s="35">
        <v>0</v>
      </c>
    </row>
    <row r="318" spans="1:14" ht="15.6">
      <c r="A318" s="33" t="s">
        <v>110</v>
      </c>
      <c r="B318" s="73">
        <v>30</v>
      </c>
      <c r="C318" s="73">
        <v>20</v>
      </c>
      <c r="D318" s="88">
        <v>0</v>
      </c>
      <c r="E318" s="88">
        <v>0</v>
      </c>
      <c r="F318" s="88">
        <v>0.375</v>
      </c>
      <c r="G318" s="88">
        <v>0.24</v>
      </c>
      <c r="H318" s="88">
        <v>0.13500000000000001</v>
      </c>
      <c r="I318" s="88">
        <v>7.5000000000000011E-2</v>
      </c>
      <c r="J318" s="88">
        <v>0.03</v>
      </c>
      <c r="K318" s="88">
        <v>1.4999999999999999E-2</v>
      </c>
      <c r="L318" s="35">
        <v>0</v>
      </c>
      <c r="M318" s="35">
        <v>0</v>
      </c>
      <c r="N318" s="35">
        <v>0</v>
      </c>
    </row>
    <row r="319" spans="1:14" ht="15.6">
      <c r="A319" s="33" t="s">
        <v>110</v>
      </c>
      <c r="B319" s="73">
        <v>30</v>
      </c>
      <c r="C319" s="73">
        <v>22</v>
      </c>
      <c r="D319" s="88">
        <v>0</v>
      </c>
      <c r="E319" s="88">
        <v>0</v>
      </c>
      <c r="F319" s="88">
        <v>0</v>
      </c>
      <c r="G319" s="88">
        <v>0.30000000000000004</v>
      </c>
      <c r="H319" s="88">
        <v>0.19500000000000001</v>
      </c>
      <c r="I319" s="88">
        <v>0.10500000000000001</v>
      </c>
      <c r="J319" s="88">
        <v>0.06</v>
      </c>
      <c r="K319" s="88">
        <v>0.03</v>
      </c>
      <c r="L319" s="88">
        <v>1.4999999999999999E-2</v>
      </c>
      <c r="M319" s="35">
        <v>0</v>
      </c>
      <c r="N319" s="35">
        <v>0</v>
      </c>
    </row>
    <row r="320" spans="1:14" ht="15.6">
      <c r="A320" s="33" t="s">
        <v>110</v>
      </c>
      <c r="B320" s="73">
        <v>30</v>
      </c>
      <c r="C320" s="73">
        <v>24</v>
      </c>
      <c r="D320" s="88">
        <v>0</v>
      </c>
      <c r="E320" s="88">
        <v>0</v>
      </c>
      <c r="F320" s="88">
        <v>0</v>
      </c>
      <c r="G320" s="88">
        <v>0.34500000000000003</v>
      </c>
      <c r="H320" s="88">
        <v>0.24</v>
      </c>
      <c r="I320" s="88">
        <v>0.15000000000000002</v>
      </c>
      <c r="J320" s="88">
        <v>0.09</v>
      </c>
      <c r="K320" s="88">
        <v>0.06</v>
      </c>
      <c r="L320" s="88">
        <v>0.03</v>
      </c>
      <c r="M320" s="88">
        <v>1.4999999999999999E-2</v>
      </c>
      <c r="N320" s="35">
        <v>0</v>
      </c>
    </row>
    <row r="321" spans="1:14" ht="15.6">
      <c r="A321" s="33" t="s">
        <v>110</v>
      </c>
      <c r="B321" s="73">
        <v>30</v>
      </c>
      <c r="C321" s="73">
        <v>26</v>
      </c>
      <c r="D321" s="88">
        <v>0</v>
      </c>
      <c r="E321" s="88">
        <v>0</v>
      </c>
      <c r="F321" s="88">
        <v>0</v>
      </c>
      <c r="G321" s="88">
        <v>0</v>
      </c>
      <c r="H321" s="88">
        <v>0.28500000000000003</v>
      </c>
      <c r="I321" s="88">
        <v>0.19500000000000001</v>
      </c>
      <c r="J321" s="88">
        <v>0.12</v>
      </c>
      <c r="K321" s="88">
        <v>7.5000000000000011E-2</v>
      </c>
      <c r="L321" s="88">
        <v>4.4999999999999998E-2</v>
      </c>
      <c r="M321" s="88">
        <v>0.03</v>
      </c>
      <c r="N321" s="88">
        <v>1.4999999999999999E-2</v>
      </c>
    </row>
    <row r="322" spans="1:14" ht="15.6">
      <c r="A322" s="33" t="s">
        <v>110</v>
      </c>
      <c r="B322" s="73">
        <v>32</v>
      </c>
      <c r="C322" s="73">
        <v>6</v>
      </c>
      <c r="D322" s="88">
        <v>0.09</v>
      </c>
      <c r="E322" s="35">
        <v>0</v>
      </c>
      <c r="F322" s="35">
        <v>0</v>
      </c>
      <c r="G322" s="35">
        <v>0</v>
      </c>
      <c r="H322" s="35">
        <v>0</v>
      </c>
      <c r="I322" s="35">
        <v>0</v>
      </c>
      <c r="J322" s="35">
        <v>0</v>
      </c>
      <c r="K322" s="35">
        <v>0</v>
      </c>
      <c r="L322" s="35">
        <v>0</v>
      </c>
      <c r="M322" s="35">
        <v>0</v>
      </c>
      <c r="N322" s="35">
        <v>0</v>
      </c>
    </row>
    <row r="323" spans="1:14" ht="15.6">
      <c r="A323" s="33" t="s">
        <v>110</v>
      </c>
      <c r="B323" s="73">
        <v>32</v>
      </c>
      <c r="C323" s="73">
        <v>8</v>
      </c>
      <c r="D323" s="88">
        <v>0.24</v>
      </c>
      <c r="E323" s="88">
        <v>0.06</v>
      </c>
      <c r="F323" s="35">
        <v>0</v>
      </c>
      <c r="G323" s="35">
        <v>0</v>
      </c>
      <c r="H323" s="35">
        <v>0</v>
      </c>
      <c r="I323" s="35">
        <v>0</v>
      </c>
      <c r="J323" s="35">
        <v>0</v>
      </c>
      <c r="K323" s="35">
        <v>0</v>
      </c>
      <c r="L323" s="35">
        <v>0</v>
      </c>
      <c r="M323" s="35">
        <v>0</v>
      </c>
      <c r="N323" s="35">
        <v>0</v>
      </c>
    </row>
    <row r="324" spans="1:14" ht="15.6">
      <c r="A324" s="33" t="s">
        <v>110</v>
      </c>
      <c r="B324" s="73">
        <v>32</v>
      </c>
      <c r="C324" s="73">
        <v>10</v>
      </c>
      <c r="D324" s="88">
        <v>0.375</v>
      </c>
      <c r="E324" s="88">
        <v>0.13500000000000001</v>
      </c>
      <c r="F324" s="88">
        <v>4.4999999999999998E-2</v>
      </c>
      <c r="G324" s="35">
        <v>0</v>
      </c>
      <c r="H324" s="35">
        <v>0</v>
      </c>
      <c r="I324" s="35">
        <v>0</v>
      </c>
      <c r="J324" s="35">
        <v>0</v>
      </c>
      <c r="K324" s="35">
        <v>0</v>
      </c>
      <c r="L324" s="35">
        <v>0</v>
      </c>
      <c r="M324" s="35">
        <v>0</v>
      </c>
      <c r="N324" s="35">
        <v>0</v>
      </c>
    </row>
    <row r="325" spans="1:14" ht="15.6">
      <c r="A325" s="33" t="s">
        <v>110</v>
      </c>
      <c r="B325" s="73">
        <v>32</v>
      </c>
      <c r="C325" s="73">
        <v>12</v>
      </c>
      <c r="D325" s="88">
        <v>0.54</v>
      </c>
      <c r="E325" s="88">
        <v>0.24</v>
      </c>
      <c r="F325" s="88">
        <v>0.09</v>
      </c>
      <c r="G325" s="88">
        <v>0.03</v>
      </c>
      <c r="H325" s="35">
        <v>0</v>
      </c>
      <c r="I325" s="35">
        <v>0</v>
      </c>
      <c r="J325" s="35">
        <v>0</v>
      </c>
      <c r="K325" s="35">
        <v>0</v>
      </c>
      <c r="L325" s="35">
        <v>0</v>
      </c>
      <c r="M325" s="35">
        <v>0</v>
      </c>
      <c r="N325" s="35">
        <v>0</v>
      </c>
    </row>
    <row r="326" spans="1:14" ht="15.6">
      <c r="A326" s="33" t="s">
        <v>110</v>
      </c>
      <c r="B326" s="73">
        <v>32</v>
      </c>
      <c r="C326" s="73">
        <v>14</v>
      </c>
      <c r="D326" s="88">
        <v>0.73499999999999999</v>
      </c>
      <c r="E326" s="88">
        <v>0.33</v>
      </c>
      <c r="F326" s="88">
        <v>0.16500000000000001</v>
      </c>
      <c r="G326" s="88">
        <v>7.5000000000000011E-2</v>
      </c>
      <c r="H326" s="88">
        <v>0.03</v>
      </c>
      <c r="I326" s="35">
        <v>0</v>
      </c>
      <c r="J326" s="35">
        <v>0</v>
      </c>
      <c r="K326" s="35">
        <v>0</v>
      </c>
      <c r="L326" s="35">
        <v>0</v>
      </c>
      <c r="M326" s="35">
        <v>0</v>
      </c>
      <c r="N326" s="35">
        <v>0</v>
      </c>
    </row>
    <row r="327" spans="1:14" ht="15.6">
      <c r="A327" s="33" t="s">
        <v>110</v>
      </c>
      <c r="B327" s="73">
        <v>32</v>
      </c>
      <c r="C327" s="73">
        <v>16</v>
      </c>
      <c r="D327" s="88">
        <v>0</v>
      </c>
      <c r="E327" s="88">
        <v>0.43499999999999994</v>
      </c>
      <c r="F327" s="88">
        <v>0.24</v>
      </c>
      <c r="G327" s="88">
        <v>0.12</v>
      </c>
      <c r="H327" s="88">
        <v>0.06</v>
      </c>
      <c r="I327" s="88">
        <v>1.4999999999999999E-2</v>
      </c>
      <c r="J327" s="35">
        <v>0</v>
      </c>
      <c r="K327" s="35">
        <v>0</v>
      </c>
      <c r="L327" s="35">
        <v>0</v>
      </c>
      <c r="M327" s="35">
        <v>0</v>
      </c>
      <c r="N327" s="35">
        <v>0</v>
      </c>
    </row>
    <row r="328" spans="1:14" ht="15.6">
      <c r="A328" s="33" t="s">
        <v>110</v>
      </c>
      <c r="B328" s="73">
        <v>32</v>
      </c>
      <c r="C328" s="73">
        <v>18</v>
      </c>
      <c r="D328" s="88">
        <v>0</v>
      </c>
      <c r="E328" s="88">
        <v>0.55499999999999994</v>
      </c>
      <c r="F328" s="88">
        <v>0.315</v>
      </c>
      <c r="G328" s="88">
        <v>0.18</v>
      </c>
      <c r="H328" s="88">
        <v>0.09</v>
      </c>
      <c r="I328" s="88">
        <v>4.4999999999999998E-2</v>
      </c>
      <c r="J328" s="88">
        <v>1.4999999999999999E-2</v>
      </c>
      <c r="K328" s="35">
        <v>0</v>
      </c>
      <c r="L328" s="35">
        <v>0</v>
      </c>
      <c r="M328" s="35">
        <v>0</v>
      </c>
      <c r="N328" s="35">
        <v>0</v>
      </c>
    </row>
    <row r="329" spans="1:14" ht="15.6">
      <c r="A329" s="33" t="s">
        <v>110</v>
      </c>
      <c r="B329" s="73">
        <v>32</v>
      </c>
      <c r="C329" s="73">
        <v>20</v>
      </c>
      <c r="D329" s="88">
        <v>0</v>
      </c>
      <c r="E329" s="88">
        <v>0</v>
      </c>
      <c r="F329" s="88">
        <v>0.375</v>
      </c>
      <c r="G329" s="88">
        <v>0.24</v>
      </c>
      <c r="H329" s="88">
        <v>0.13500000000000001</v>
      </c>
      <c r="I329" s="88">
        <v>7.5000000000000011E-2</v>
      </c>
      <c r="J329" s="88">
        <v>0.03</v>
      </c>
      <c r="K329" s="88">
        <v>1.4999999999999999E-2</v>
      </c>
      <c r="L329" s="35">
        <v>0</v>
      </c>
      <c r="M329" s="35">
        <v>0</v>
      </c>
      <c r="N329" s="35">
        <v>0</v>
      </c>
    </row>
    <row r="330" spans="1:14" ht="15.6">
      <c r="A330" s="33" t="s">
        <v>110</v>
      </c>
      <c r="B330" s="73">
        <v>32</v>
      </c>
      <c r="C330" s="73">
        <v>22</v>
      </c>
      <c r="D330" s="88">
        <v>0</v>
      </c>
      <c r="E330" s="88">
        <v>0</v>
      </c>
      <c r="F330" s="88">
        <v>0</v>
      </c>
      <c r="G330" s="88">
        <v>0.30000000000000004</v>
      </c>
      <c r="H330" s="88">
        <v>0.19500000000000001</v>
      </c>
      <c r="I330" s="88">
        <v>0.10500000000000001</v>
      </c>
      <c r="J330" s="88">
        <v>0.06</v>
      </c>
      <c r="K330" s="88">
        <v>0.03</v>
      </c>
      <c r="L330" s="88">
        <v>1.4999999999999999E-2</v>
      </c>
      <c r="M330" s="35">
        <v>0</v>
      </c>
      <c r="N330" s="35">
        <v>0</v>
      </c>
    </row>
    <row r="331" spans="1:14" ht="15.6">
      <c r="A331" s="33" t="s">
        <v>110</v>
      </c>
      <c r="B331" s="73">
        <v>32</v>
      </c>
      <c r="C331" s="73">
        <v>24</v>
      </c>
      <c r="D331" s="88">
        <v>0</v>
      </c>
      <c r="E331" s="88">
        <v>0</v>
      </c>
      <c r="F331" s="88">
        <v>0</v>
      </c>
      <c r="G331" s="88">
        <v>0.34500000000000003</v>
      </c>
      <c r="H331" s="88">
        <v>0.24</v>
      </c>
      <c r="I331" s="88">
        <v>0.15000000000000002</v>
      </c>
      <c r="J331" s="88">
        <v>0.09</v>
      </c>
      <c r="K331" s="88">
        <v>0.06</v>
      </c>
      <c r="L331" s="88">
        <v>0.03</v>
      </c>
      <c r="M331" s="88">
        <v>1.4999999999999999E-2</v>
      </c>
      <c r="N331" s="35">
        <v>0</v>
      </c>
    </row>
    <row r="332" spans="1:14" ht="15.6">
      <c r="A332" s="33" t="s">
        <v>110</v>
      </c>
      <c r="B332" s="73">
        <v>32</v>
      </c>
      <c r="C332" s="73">
        <v>26</v>
      </c>
      <c r="D332" s="88">
        <v>0</v>
      </c>
      <c r="E332" s="88">
        <v>0</v>
      </c>
      <c r="F332" s="88">
        <v>0</v>
      </c>
      <c r="G332" s="88">
        <v>0</v>
      </c>
      <c r="H332" s="88">
        <v>0.28500000000000003</v>
      </c>
      <c r="I332" s="88">
        <v>0.19500000000000001</v>
      </c>
      <c r="J332" s="88">
        <v>0.12</v>
      </c>
      <c r="K332" s="88">
        <v>7.5000000000000011E-2</v>
      </c>
      <c r="L332" s="88">
        <v>4.4999999999999998E-2</v>
      </c>
      <c r="M332" s="88">
        <v>0.03</v>
      </c>
      <c r="N332" s="88">
        <v>1.4999999999999999E-2</v>
      </c>
    </row>
    <row r="333" spans="1:14" ht="15.6">
      <c r="A333" s="33" t="s">
        <v>110</v>
      </c>
      <c r="B333" s="73">
        <v>34</v>
      </c>
      <c r="C333" s="73">
        <v>6</v>
      </c>
      <c r="D333" s="88">
        <v>0.09</v>
      </c>
      <c r="E333" s="35">
        <v>0</v>
      </c>
      <c r="F333" s="35">
        <v>0</v>
      </c>
      <c r="G333" s="35">
        <v>0</v>
      </c>
      <c r="H333" s="35">
        <v>0</v>
      </c>
      <c r="I333" s="35">
        <v>0</v>
      </c>
      <c r="J333" s="35">
        <v>0</v>
      </c>
      <c r="K333" s="35">
        <v>0</v>
      </c>
      <c r="L333" s="35">
        <v>0</v>
      </c>
      <c r="M333" s="35">
        <v>0</v>
      </c>
      <c r="N333" s="35">
        <v>0</v>
      </c>
    </row>
    <row r="334" spans="1:14" ht="15.6">
      <c r="A334" s="33" t="s">
        <v>110</v>
      </c>
      <c r="B334" s="73">
        <v>34</v>
      </c>
      <c r="C334" s="73">
        <v>8</v>
      </c>
      <c r="D334" s="88">
        <v>0.24</v>
      </c>
      <c r="E334" s="88">
        <v>0.06</v>
      </c>
      <c r="F334" s="35">
        <v>0</v>
      </c>
      <c r="G334" s="35">
        <v>0</v>
      </c>
      <c r="H334" s="35">
        <v>0</v>
      </c>
      <c r="I334" s="35">
        <v>0</v>
      </c>
      <c r="J334" s="35">
        <v>0</v>
      </c>
      <c r="K334" s="35">
        <v>0</v>
      </c>
      <c r="L334" s="35">
        <v>0</v>
      </c>
      <c r="M334" s="35">
        <v>0</v>
      </c>
      <c r="N334" s="35">
        <v>0</v>
      </c>
    </row>
    <row r="335" spans="1:14" ht="15.6">
      <c r="A335" s="33" t="s">
        <v>110</v>
      </c>
      <c r="B335" s="73">
        <v>34</v>
      </c>
      <c r="C335" s="73">
        <v>10</v>
      </c>
      <c r="D335" s="88">
        <v>0.375</v>
      </c>
      <c r="E335" s="88">
        <v>0.13500000000000001</v>
      </c>
      <c r="F335" s="88">
        <v>4.4999999999999998E-2</v>
      </c>
      <c r="G335" s="35">
        <v>0</v>
      </c>
      <c r="H335" s="35">
        <v>0</v>
      </c>
      <c r="I335" s="35">
        <v>0</v>
      </c>
      <c r="J335" s="35">
        <v>0</v>
      </c>
      <c r="K335" s="35">
        <v>0</v>
      </c>
      <c r="L335" s="35">
        <v>0</v>
      </c>
      <c r="M335" s="35">
        <v>0</v>
      </c>
      <c r="N335" s="35">
        <v>0</v>
      </c>
    </row>
    <row r="336" spans="1:14" ht="15.6">
      <c r="A336" s="33" t="s">
        <v>110</v>
      </c>
      <c r="B336" s="73">
        <v>34</v>
      </c>
      <c r="C336" s="73">
        <v>12</v>
      </c>
      <c r="D336" s="88">
        <v>0.54</v>
      </c>
      <c r="E336" s="88">
        <v>0.24</v>
      </c>
      <c r="F336" s="88">
        <v>0.09</v>
      </c>
      <c r="G336" s="88">
        <v>0.03</v>
      </c>
      <c r="H336" s="35">
        <v>0</v>
      </c>
      <c r="I336" s="35">
        <v>0</v>
      </c>
      <c r="J336" s="35">
        <v>0</v>
      </c>
      <c r="K336" s="35">
        <v>0</v>
      </c>
      <c r="L336" s="35">
        <v>0</v>
      </c>
      <c r="M336" s="35">
        <v>0</v>
      </c>
      <c r="N336" s="35">
        <v>0</v>
      </c>
    </row>
    <row r="337" spans="1:14" ht="15.6">
      <c r="A337" s="33" t="s">
        <v>110</v>
      </c>
      <c r="B337" s="73">
        <v>34</v>
      </c>
      <c r="C337" s="73">
        <v>14</v>
      </c>
      <c r="D337" s="88">
        <v>0.73499999999999999</v>
      </c>
      <c r="E337" s="88">
        <v>0.33</v>
      </c>
      <c r="F337" s="88">
        <v>0.16500000000000001</v>
      </c>
      <c r="G337" s="88">
        <v>7.5000000000000011E-2</v>
      </c>
      <c r="H337" s="88">
        <v>0.03</v>
      </c>
      <c r="I337" s="35">
        <v>0</v>
      </c>
      <c r="J337" s="35">
        <v>0</v>
      </c>
      <c r="K337" s="35">
        <v>0</v>
      </c>
      <c r="L337" s="35">
        <v>0</v>
      </c>
      <c r="M337" s="35">
        <v>0</v>
      </c>
      <c r="N337" s="35">
        <v>0</v>
      </c>
    </row>
    <row r="338" spans="1:14" ht="15.6">
      <c r="A338" s="33" t="s">
        <v>110</v>
      </c>
      <c r="B338" s="73">
        <v>34</v>
      </c>
      <c r="C338" s="73">
        <v>16</v>
      </c>
      <c r="D338" s="88">
        <v>0</v>
      </c>
      <c r="E338" s="88">
        <v>0.43499999999999994</v>
      </c>
      <c r="F338" s="88">
        <v>0.24</v>
      </c>
      <c r="G338" s="88">
        <v>0.12</v>
      </c>
      <c r="H338" s="88">
        <v>0.06</v>
      </c>
      <c r="I338" s="88">
        <v>1.4999999999999999E-2</v>
      </c>
      <c r="J338" s="35">
        <v>0</v>
      </c>
      <c r="K338" s="35">
        <v>0</v>
      </c>
      <c r="L338" s="35">
        <v>0</v>
      </c>
      <c r="M338" s="35">
        <v>0</v>
      </c>
      <c r="N338" s="35">
        <v>0</v>
      </c>
    </row>
    <row r="339" spans="1:14" ht="15.6">
      <c r="A339" s="33" t="s">
        <v>110</v>
      </c>
      <c r="B339" s="73">
        <v>34</v>
      </c>
      <c r="C339" s="73">
        <v>18</v>
      </c>
      <c r="D339" s="88">
        <v>0</v>
      </c>
      <c r="E339" s="88">
        <v>0.55499999999999994</v>
      </c>
      <c r="F339" s="88">
        <v>0.315</v>
      </c>
      <c r="G339" s="88">
        <v>0.18</v>
      </c>
      <c r="H339" s="88">
        <v>0.09</v>
      </c>
      <c r="I339" s="88">
        <v>4.4999999999999998E-2</v>
      </c>
      <c r="J339" s="88">
        <v>1.4999999999999999E-2</v>
      </c>
      <c r="K339" s="35">
        <v>0</v>
      </c>
      <c r="L339" s="35">
        <v>0</v>
      </c>
      <c r="M339" s="35">
        <v>0</v>
      </c>
      <c r="N339" s="35">
        <v>0</v>
      </c>
    </row>
    <row r="340" spans="1:14" ht="15.6">
      <c r="A340" s="33" t="s">
        <v>110</v>
      </c>
      <c r="B340" s="73">
        <v>34</v>
      </c>
      <c r="C340" s="73">
        <v>20</v>
      </c>
      <c r="D340" s="88">
        <v>0</v>
      </c>
      <c r="E340" s="88">
        <v>0</v>
      </c>
      <c r="F340" s="88">
        <v>0.375</v>
      </c>
      <c r="G340" s="88">
        <v>0.24</v>
      </c>
      <c r="H340" s="88">
        <v>0.13500000000000001</v>
      </c>
      <c r="I340" s="88">
        <v>7.5000000000000011E-2</v>
      </c>
      <c r="J340" s="88">
        <v>0.03</v>
      </c>
      <c r="K340" s="88">
        <v>1.4999999999999999E-2</v>
      </c>
      <c r="L340" s="35">
        <v>0</v>
      </c>
      <c r="M340" s="35">
        <v>0</v>
      </c>
      <c r="N340" s="35">
        <v>0</v>
      </c>
    </row>
    <row r="341" spans="1:14" ht="15.6">
      <c r="A341" s="33" t="s">
        <v>110</v>
      </c>
      <c r="B341" s="73">
        <v>34</v>
      </c>
      <c r="C341" s="73">
        <v>22</v>
      </c>
      <c r="D341" s="88">
        <v>0</v>
      </c>
      <c r="E341" s="88">
        <v>0</v>
      </c>
      <c r="F341" s="88">
        <v>0</v>
      </c>
      <c r="G341" s="88">
        <v>0.30000000000000004</v>
      </c>
      <c r="H341" s="88">
        <v>0.19500000000000001</v>
      </c>
      <c r="I341" s="88">
        <v>0.10500000000000001</v>
      </c>
      <c r="J341" s="88">
        <v>0.06</v>
      </c>
      <c r="K341" s="88">
        <v>0.03</v>
      </c>
      <c r="L341" s="88">
        <v>1.4999999999999999E-2</v>
      </c>
      <c r="M341" s="35">
        <v>0</v>
      </c>
      <c r="N341" s="35">
        <v>0</v>
      </c>
    </row>
    <row r="342" spans="1:14" ht="15.6">
      <c r="A342" s="33" t="s">
        <v>110</v>
      </c>
      <c r="B342" s="73">
        <v>34</v>
      </c>
      <c r="C342" s="73">
        <v>24</v>
      </c>
      <c r="D342" s="88">
        <v>0</v>
      </c>
      <c r="E342" s="88">
        <v>0</v>
      </c>
      <c r="F342" s="88">
        <v>0</v>
      </c>
      <c r="G342" s="88">
        <v>0.34500000000000003</v>
      </c>
      <c r="H342" s="88">
        <v>0.24</v>
      </c>
      <c r="I342" s="88">
        <v>0.15000000000000002</v>
      </c>
      <c r="J342" s="88">
        <v>0.09</v>
      </c>
      <c r="K342" s="88">
        <v>0.06</v>
      </c>
      <c r="L342" s="88">
        <v>0.03</v>
      </c>
      <c r="M342" s="88">
        <v>1.4999999999999999E-2</v>
      </c>
      <c r="N342" s="35">
        <v>0</v>
      </c>
    </row>
    <row r="343" spans="1:14" ht="15.6">
      <c r="A343" s="33" t="s">
        <v>110</v>
      </c>
      <c r="B343" s="73">
        <v>34</v>
      </c>
      <c r="C343" s="73">
        <v>26</v>
      </c>
      <c r="D343" s="88">
        <v>0</v>
      </c>
      <c r="E343" s="88">
        <v>0</v>
      </c>
      <c r="F343" s="88">
        <v>0</v>
      </c>
      <c r="G343" s="88">
        <v>0</v>
      </c>
      <c r="H343" s="88">
        <v>0.28500000000000003</v>
      </c>
      <c r="I343" s="88">
        <v>0.19500000000000001</v>
      </c>
      <c r="J343" s="88">
        <v>0.12</v>
      </c>
      <c r="K343" s="88">
        <v>7.5000000000000011E-2</v>
      </c>
      <c r="L343" s="88">
        <v>4.4999999999999998E-2</v>
      </c>
      <c r="M343" s="88">
        <v>0.03</v>
      </c>
      <c r="N343" s="88">
        <v>1.4999999999999999E-2</v>
      </c>
    </row>
    <row r="344" spans="1:14" ht="15.6">
      <c r="A344" s="33" t="s">
        <v>110</v>
      </c>
      <c r="B344" s="73">
        <v>36</v>
      </c>
      <c r="C344" s="73">
        <v>6</v>
      </c>
      <c r="D344" s="88">
        <v>0.09</v>
      </c>
      <c r="E344" s="35">
        <v>0</v>
      </c>
      <c r="F344" s="35">
        <v>0</v>
      </c>
      <c r="G344" s="35">
        <v>0</v>
      </c>
      <c r="H344" s="35">
        <v>0</v>
      </c>
      <c r="I344" s="35">
        <v>0</v>
      </c>
      <c r="J344" s="35">
        <v>0</v>
      </c>
      <c r="K344" s="35">
        <v>0</v>
      </c>
      <c r="L344" s="35">
        <v>0</v>
      </c>
      <c r="M344" s="35">
        <v>0</v>
      </c>
      <c r="N344" s="35">
        <v>0</v>
      </c>
    </row>
    <row r="345" spans="1:14" ht="15.6">
      <c r="A345" s="33" t="s">
        <v>110</v>
      </c>
      <c r="B345" s="73">
        <v>36</v>
      </c>
      <c r="C345" s="73">
        <v>8</v>
      </c>
      <c r="D345" s="88">
        <v>0.24</v>
      </c>
      <c r="E345" s="88">
        <v>0.06</v>
      </c>
      <c r="F345" s="35">
        <v>0</v>
      </c>
      <c r="G345" s="35">
        <v>0</v>
      </c>
      <c r="H345" s="35">
        <v>0</v>
      </c>
      <c r="I345" s="35">
        <v>0</v>
      </c>
      <c r="J345" s="35">
        <v>0</v>
      </c>
      <c r="K345" s="35">
        <v>0</v>
      </c>
      <c r="L345" s="35">
        <v>0</v>
      </c>
      <c r="M345" s="35">
        <v>0</v>
      </c>
      <c r="N345" s="35">
        <v>0</v>
      </c>
    </row>
    <row r="346" spans="1:14" ht="15.6">
      <c r="A346" s="33" t="s">
        <v>110</v>
      </c>
      <c r="B346" s="73">
        <v>36</v>
      </c>
      <c r="C346" s="73">
        <v>10</v>
      </c>
      <c r="D346" s="88">
        <v>0.375</v>
      </c>
      <c r="E346" s="88">
        <v>0.13500000000000001</v>
      </c>
      <c r="F346" s="88">
        <v>4.4999999999999998E-2</v>
      </c>
      <c r="G346" s="35">
        <v>0</v>
      </c>
      <c r="H346" s="35">
        <v>0</v>
      </c>
      <c r="I346" s="35">
        <v>0</v>
      </c>
      <c r="J346" s="35">
        <v>0</v>
      </c>
      <c r="K346" s="35">
        <v>0</v>
      </c>
      <c r="L346" s="35">
        <v>0</v>
      </c>
      <c r="M346" s="35">
        <v>0</v>
      </c>
      <c r="N346" s="35">
        <v>0</v>
      </c>
    </row>
    <row r="347" spans="1:14" ht="15.6">
      <c r="A347" s="33" t="s">
        <v>110</v>
      </c>
      <c r="B347" s="73">
        <v>36</v>
      </c>
      <c r="C347" s="73">
        <v>12</v>
      </c>
      <c r="D347" s="88">
        <v>0.54</v>
      </c>
      <c r="E347" s="88">
        <v>0.24</v>
      </c>
      <c r="F347" s="88">
        <v>0.09</v>
      </c>
      <c r="G347" s="88">
        <v>0.03</v>
      </c>
      <c r="H347" s="35">
        <v>0</v>
      </c>
      <c r="I347" s="35">
        <v>0</v>
      </c>
      <c r="J347" s="35">
        <v>0</v>
      </c>
      <c r="K347" s="35">
        <v>0</v>
      </c>
      <c r="L347" s="35">
        <v>0</v>
      </c>
      <c r="M347" s="35">
        <v>0</v>
      </c>
      <c r="N347" s="35">
        <v>0</v>
      </c>
    </row>
    <row r="348" spans="1:14" ht="15.6">
      <c r="A348" s="33" t="s">
        <v>110</v>
      </c>
      <c r="B348" s="73">
        <v>36</v>
      </c>
      <c r="C348" s="73">
        <v>14</v>
      </c>
      <c r="D348" s="88">
        <v>0.73499999999999999</v>
      </c>
      <c r="E348" s="88">
        <v>0.33</v>
      </c>
      <c r="F348" s="88">
        <v>0.16500000000000001</v>
      </c>
      <c r="G348" s="88">
        <v>7.5000000000000011E-2</v>
      </c>
      <c r="H348" s="88">
        <v>0.03</v>
      </c>
      <c r="I348" s="35">
        <v>0</v>
      </c>
      <c r="J348" s="35">
        <v>0</v>
      </c>
      <c r="K348" s="35">
        <v>0</v>
      </c>
      <c r="L348" s="35">
        <v>0</v>
      </c>
      <c r="M348" s="35">
        <v>0</v>
      </c>
      <c r="N348" s="35">
        <v>0</v>
      </c>
    </row>
    <row r="349" spans="1:14" ht="15.6">
      <c r="A349" s="33" t="s">
        <v>110</v>
      </c>
      <c r="B349" s="73">
        <v>36</v>
      </c>
      <c r="C349" s="73">
        <v>16</v>
      </c>
      <c r="D349" s="88">
        <v>0</v>
      </c>
      <c r="E349" s="88">
        <v>0.43499999999999994</v>
      </c>
      <c r="F349" s="88">
        <v>0.24</v>
      </c>
      <c r="G349" s="88">
        <v>0.12</v>
      </c>
      <c r="H349" s="88">
        <v>0.06</v>
      </c>
      <c r="I349" s="88">
        <v>1.4999999999999999E-2</v>
      </c>
      <c r="J349" s="35">
        <v>0</v>
      </c>
      <c r="K349" s="35">
        <v>0</v>
      </c>
      <c r="L349" s="35">
        <v>0</v>
      </c>
      <c r="M349" s="35">
        <v>0</v>
      </c>
      <c r="N349" s="35">
        <v>0</v>
      </c>
    </row>
    <row r="350" spans="1:14" ht="15.6">
      <c r="A350" s="33" t="s">
        <v>110</v>
      </c>
      <c r="B350" s="73">
        <v>36</v>
      </c>
      <c r="C350" s="73">
        <v>18</v>
      </c>
      <c r="D350" s="88">
        <v>0</v>
      </c>
      <c r="E350" s="88">
        <v>0.55499999999999994</v>
      </c>
      <c r="F350" s="88">
        <v>0.315</v>
      </c>
      <c r="G350" s="88">
        <v>0.18</v>
      </c>
      <c r="H350" s="88">
        <v>0.09</v>
      </c>
      <c r="I350" s="88">
        <v>4.4999999999999998E-2</v>
      </c>
      <c r="J350" s="88">
        <v>1.4999999999999999E-2</v>
      </c>
      <c r="K350" s="35">
        <v>0</v>
      </c>
      <c r="L350" s="35">
        <v>0</v>
      </c>
      <c r="M350" s="35">
        <v>0</v>
      </c>
      <c r="N350" s="35">
        <v>0</v>
      </c>
    </row>
    <row r="351" spans="1:14" ht="15.6">
      <c r="A351" s="33" t="s">
        <v>110</v>
      </c>
      <c r="B351" s="73">
        <v>36</v>
      </c>
      <c r="C351" s="73">
        <v>20</v>
      </c>
      <c r="D351" s="88">
        <v>0</v>
      </c>
      <c r="E351" s="88">
        <v>0</v>
      </c>
      <c r="F351" s="88">
        <v>0.375</v>
      </c>
      <c r="G351" s="88">
        <v>0.24</v>
      </c>
      <c r="H351" s="88">
        <v>0.13500000000000001</v>
      </c>
      <c r="I351" s="88">
        <v>7.5000000000000011E-2</v>
      </c>
      <c r="J351" s="88">
        <v>0.03</v>
      </c>
      <c r="K351" s="88">
        <v>1.4999999999999999E-2</v>
      </c>
      <c r="L351" s="35">
        <v>0</v>
      </c>
      <c r="M351" s="35">
        <v>0</v>
      </c>
      <c r="N351" s="35">
        <v>0</v>
      </c>
    </row>
    <row r="352" spans="1:14" ht="15.6">
      <c r="A352" s="33" t="s">
        <v>110</v>
      </c>
      <c r="B352" s="73">
        <v>36</v>
      </c>
      <c r="C352" s="73">
        <v>22</v>
      </c>
      <c r="D352" s="88">
        <v>0</v>
      </c>
      <c r="E352" s="88">
        <v>0</v>
      </c>
      <c r="F352" s="88">
        <v>0</v>
      </c>
      <c r="G352" s="88">
        <v>0.30000000000000004</v>
      </c>
      <c r="H352" s="88">
        <v>0.19500000000000001</v>
      </c>
      <c r="I352" s="88">
        <v>0.10500000000000001</v>
      </c>
      <c r="J352" s="88">
        <v>0.06</v>
      </c>
      <c r="K352" s="88">
        <v>0.03</v>
      </c>
      <c r="L352" s="88">
        <v>1.4999999999999999E-2</v>
      </c>
      <c r="M352" s="35">
        <v>0</v>
      </c>
      <c r="N352" s="35">
        <v>0</v>
      </c>
    </row>
    <row r="353" spans="1:14" ht="15.6">
      <c r="A353" s="33" t="s">
        <v>110</v>
      </c>
      <c r="B353" s="73">
        <v>36</v>
      </c>
      <c r="C353" s="73">
        <v>24</v>
      </c>
      <c r="D353" s="88">
        <v>0</v>
      </c>
      <c r="E353" s="88">
        <v>0</v>
      </c>
      <c r="F353" s="88">
        <v>0</v>
      </c>
      <c r="G353" s="88">
        <v>0.34500000000000003</v>
      </c>
      <c r="H353" s="88">
        <v>0.24</v>
      </c>
      <c r="I353" s="88">
        <v>0.15000000000000002</v>
      </c>
      <c r="J353" s="88">
        <v>0.09</v>
      </c>
      <c r="K353" s="88">
        <v>0.06</v>
      </c>
      <c r="L353" s="88">
        <v>0.03</v>
      </c>
      <c r="M353" s="88">
        <v>1.4999999999999999E-2</v>
      </c>
      <c r="N353" s="35">
        <v>0</v>
      </c>
    </row>
    <row r="354" spans="1:14" ht="15.6">
      <c r="A354" s="33" t="s">
        <v>110</v>
      </c>
      <c r="B354" s="73">
        <v>36</v>
      </c>
      <c r="C354" s="73">
        <v>26</v>
      </c>
      <c r="D354" s="88">
        <v>0</v>
      </c>
      <c r="E354" s="88">
        <v>0</v>
      </c>
      <c r="F354" s="88">
        <v>0</v>
      </c>
      <c r="G354" s="88">
        <v>0</v>
      </c>
      <c r="H354" s="88">
        <v>0.28500000000000003</v>
      </c>
      <c r="I354" s="88">
        <v>0.19500000000000001</v>
      </c>
      <c r="J354" s="88">
        <v>0.12</v>
      </c>
      <c r="K354" s="88">
        <v>7.5000000000000011E-2</v>
      </c>
      <c r="L354" s="88">
        <v>4.4999999999999998E-2</v>
      </c>
      <c r="M354" s="88">
        <v>0.03</v>
      </c>
      <c r="N354" s="88">
        <v>1.4999999999999999E-2</v>
      </c>
    </row>
  </sheetData>
  <sortState ref="A3:N354">
    <sortCondition ref="A3:A354"/>
    <sortCondition ref="B3:B354"/>
  </sortState>
  <mergeCells count="2">
    <mergeCell ref="W3:AG3"/>
    <mergeCell ref="D1:N1"/>
  </mergeCells>
  <phoneticPr fontId="9"/>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G17"/>
  <sheetViews>
    <sheetView workbookViewId="0">
      <selection activeCell="K4" sqref="K4"/>
    </sheetView>
  </sheetViews>
  <sheetFormatPr defaultColWidth="8.77734375" defaultRowHeight="14.4"/>
  <sheetData>
    <row r="3" spans="2:7">
      <c r="B3" s="218" t="s">
        <v>93</v>
      </c>
      <c r="C3" s="218"/>
      <c r="F3" s="218" t="s">
        <v>94</v>
      </c>
      <c r="G3" s="218"/>
    </row>
    <row r="4" spans="2:7">
      <c r="B4" t="s">
        <v>95</v>
      </c>
      <c r="C4" t="s">
        <v>96</v>
      </c>
      <c r="F4" t="s">
        <v>95</v>
      </c>
      <c r="G4" t="s">
        <v>96</v>
      </c>
    </row>
    <row r="5" spans="2:7">
      <c r="B5">
        <v>6</v>
      </c>
      <c r="C5">
        <v>6</v>
      </c>
      <c r="F5">
        <v>200</v>
      </c>
      <c r="G5">
        <v>100</v>
      </c>
    </row>
    <row r="6" spans="2:7">
      <c r="B6">
        <v>8</v>
      </c>
      <c r="C6">
        <v>8</v>
      </c>
      <c r="F6">
        <v>250</v>
      </c>
      <c r="G6">
        <v>150</v>
      </c>
    </row>
    <row r="7" spans="2:7">
      <c r="B7">
        <v>10</v>
      </c>
      <c r="C7">
        <v>10</v>
      </c>
      <c r="F7">
        <v>300</v>
      </c>
      <c r="G7">
        <v>200</v>
      </c>
    </row>
    <row r="8" spans="2:7">
      <c r="B8">
        <v>12</v>
      </c>
      <c r="C8">
        <v>12</v>
      </c>
      <c r="F8">
        <v>400</v>
      </c>
      <c r="G8">
        <v>250</v>
      </c>
    </row>
    <row r="9" spans="2:7">
      <c r="B9">
        <v>14</v>
      </c>
      <c r="C9">
        <v>14</v>
      </c>
      <c r="F9">
        <v>500</v>
      </c>
      <c r="G9">
        <v>300</v>
      </c>
    </row>
    <row r="10" spans="2:7">
      <c r="B10">
        <v>16</v>
      </c>
      <c r="C10">
        <v>16</v>
      </c>
      <c r="F10">
        <v>600</v>
      </c>
      <c r="G10">
        <v>400</v>
      </c>
    </row>
    <row r="11" spans="2:7">
      <c r="B11">
        <v>18</v>
      </c>
      <c r="C11">
        <v>18</v>
      </c>
      <c r="F11">
        <v>800</v>
      </c>
      <c r="G11">
        <v>500</v>
      </c>
    </row>
    <row r="12" spans="2:7">
      <c r="B12">
        <v>20</v>
      </c>
      <c r="F12">
        <v>1000</v>
      </c>
      <c r="G12">
        <v>600</v>
      </c>
    </row>
    <row r="13" spans="2:7">
      <c r="B13">
        <v>22</v>
      </c>
      <c r="F13">
        <v>1200</v>
      </c>
      <c r="G13">
        <v>800</v>
      </c>
    </row>
    <row r="14" spans="2:7">
      <c r="B14">
        <v>24</v>
      </c>
      <c r="F14">
        <v>1400</v>
      </c>
      <c r="G14">
        <v>1000</v>
      </c>
    </row>
    <row r="15" spans="2:7">
      <c r="B15">
        <v>26</v>
      </c>
      <c r="F15">
        <v>1600</v>
      </c>
      <c r="G15">
        <v>1200</v>
      </c>
    </row>
    <row r="16" spans="2:7">
      <c r="B16">
        <v>28</v>
      </c>
      <c r="F16">
        <v>1800</v>
      </c>
    </row>
    <row r="17" spans="2:6">
      <c r="B17">
        <v>30</v>
      </c>
      <c r="F17">
        <v>2000</v>
      </c>
    </row>
  </sheetData>
  <mergeCells count="2">
    <mergeCell ref="B3:C3"/>
    <mergeCell ref="F3:G3"/>
  </mergeCells>
  <phoneticPr fontId="9"/>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R232"/>
  <sheetViews>
    <sheetView workbookViewId="0">
      <selection activeCell="T2" sqref="T2"/>
    </sheetView>
  </sheetViews>
  <sheetFormatPr defaultColWidth="8.77734375" defaultRowHeight="14.4"/>
  <sheetData>
    <row r="2" spans="2:18" ht="15" thickBot="1"/>
    <row r="3" spans="2:18" ht="15.6" thickTop="1" thickBot="1">
      <c r="B3" s="110"/>
      <c r="C3" s="18"/>
      <c r="D3" s="109" t="s">
        <v>154</v>
      </c>
      <c r="E3" s="186"/>
    </row>
    <row r="4" spans="2:18" ht="15.6" thickTop="1" thickBot="1">
      <c r="B4" s="219" t="s">
        <v>5</v>
      </c>
      <c r="C4" s="220"/>
      <c r="D4" s="220"/>
      <c r="E4" s="220"/>
      <c r="F4" s="220"/>
      <c r="G4" s="220"/>
      <c r="H4" s="220"/>
      <c r="I4" s="220"/>
      <c r="J4" s="220"/>
      <c r="K4" s="220"/>
      <c r="L4" s="220"/>
      <c r="M4" s="220"/>
      <c r="N4" s="220"/>
      <c r="O4" s="220"/>
      <c r="P4" s="220"/>
      <c r="Q4" s="220"/>
      <c r="R4" s="221"/>
    </row>
    <row r="5" spans="2:18" ht="15.6" thickTop="1" thickBot="1">
      <c r="B5" s="219" t="s">
        <v>25</v>
      </c>
      <c r="C5" s="220"/>
      <c r="D5" s="220"/>
      <c r="E5" s="220"/>
      <c r="F5" s="220"/>
      <c r="G5" s="220"/>
      <c r="H5" s="221"/>
      <c r="I5" s="219" t="s">
        <v>17</v>
      </c>
      <c r="J5" s="220"/>
      <c r="K5" s="220"/>
      <c r="L5" s="220"/>
      <c r="M5" s="220"/>
      <c r="N5" s="220"/>
      <c r="O5" s="221"/>
      <c r="P5" s="219" t="s">
        <v>26</v>
      </c>
      <c r="Q5" s="220"/>
      <c r="R5" s="221"/>
    </row>
    <row r="6" spans="2:18" ht="58.8" thickTop="1" thickBot="1">
      <c r="B6" s="17" t="s">
        <v>92</v>
      </c>
      <c r="C6" s="17" t="s">
        <v>6</v>
      </c>
      <c r="D6" s="17" t="s">
        <v>28</v>
      </c>
      <c r="E6" s="17" t="s">
        <v>7</v>
      </c>
      <c r="F6" s="17" t="s">
        <v>8</v>
      </c>
      <c r="G6" s="17" t="s">
        <v>18</v>
      </c>
      <c r="H6" s="17" t="s">
        <v>32</v>
      </c>
      <c r="I6" s="17" t="s">
        <v>27</v>
      </c>
      <c r="J6" s="17" t="s">
        <v>9</v>
      </c>
      <c r="K6" s="17" t="s">
        <v>10</v>
      </c>
      <c r="L6" s="17" t="s">
        <v>11</v>
      </c>
      <c r="M6" s="17" t="s">
        <v>12</v>
      </c>
      <c r="N6" s="17" t="s">
        <v>13</v>
      </c>
      <c r="O6" s="17" t="s">
        <v>14</v>
      </c>
      <c r="P6" s="17" t="s">
        <v>15</v>
      </c>
      <c r="Q6" s="17" t="s">
        <v>29</v>
      </c>
      <c r="R6" s="17" t="s">
        <v>16</v>
      </c>
    </row>
    <row r="7" spans="2:18" ht="15.6" thickTop="1" thickBot="1">
      <c r="B7" s="20"/>
      <c r="C7" s="20" t="str">
        <f>IF($E$6=2,"m","ft")</f>
        <v>ft</v>
      </c>
      <c r="D7" s="20" t="str">
        <f>IF($E$6=2,"l/s","CFM")</f>
        <v>CFM</v>
      </c>
      <c r="E7" s="20" t="str">
        <f>IF($E$6=2,"mm","in")</f>
        <v>in</v>
      </c>
      <c r="F7" s="20" t="str">
        <f>IF($E$6=2,"mm","in")</f>
        <v>in</v>
      </c>
      <c r="G7" s="20"/>
      <c r="H7" s="20"/>
      <c r="I7" s="20" t="str">
        <f>IF($E$6=2,"m","ft")</f>
        <v>ft</v>
      </c>
      <c r="J7" s="20"/>
      <c r="K7" s="20" t="str">
        <f>IF($E$6=2,"m^2","ft^2")</f>
        <v>ft^2</v>
      </c>
      <c r="L7" s="20" t="str">
        <f>IF($E$6=2,"l/s","CFM")</f>
        <v>CFM</v>
      </c>
      <c r="M7" s="20" t="str">
        <f>IF($E$6=2,"m/s","ft/s")</f>
        <v>ft/s</v>
      </c>
      <c r="N7" s="20" t="str">
        <f>IF($E$6=2,"Pa","inWC")</f>
        <v>inWC</v>
      </c>
      <c r="O7" s="20" t="str">
        <f>IF($E$6=2,"Pa","inWC")</f>
        <v>inWC</v>
      </c>
      <c r="P7" s="20" t="str">
        <f>IF($E$6=2,"Pa","inWC")</f>
        <v>inWC</v>
      </c>
      <c r="Q7" s="20" t="str">
        <f>IF($E$6=2,"Pa","inWC")</f>
        <v>inWC</v>
      </c>
      <c r="R7" s="20" t="str">
        <f>IF($E$6=2,"Pa","inWC")</f>
        <v>inWC</v>
      </c>
    </row>
    <row r="8" spans="2:18" ht="15.6" thickTop="1" thickBot="1">
      <c r="B8" s="27"/>
      <c r="C8" s="27">
        <f>SUM(C9:C23)</f>
        <v>0</v>
      </c>
      <c r="D8" s="27">
        <f>SUM(D9:D23)</f>
        <v>0</v>
      </c>
      <c r="E8" s="27"/>
      <c r="F8" s="27"/>
      <c r="G8" s="27" t="s">
        <v>31</v>
      </c>
      <c r="H8" s="27" t="s">
        <v>31</v>
      </c>
      <c r="I8" s="28"/>
      <c r="J8" s="28"/>
      <c r="K8" s="28">
        <f>SUM(K9:K23)</f>
        <v>0</v>
      </c>
      <c r="L8" s="27"/>
      <c r="M8" s="28"/>
      <c r="N8" s="28"/>
      <c r="O8" s="28"/>
      <c r="P8" s="28" t="str">
        <f>IF(INT(B9)=1,$L$10,IF(NOT(ISERROR(VLOOKUP(E3,B:P,15,FALSE))),VLOOKUP(E3,B:P,15,FALSE),""))</f>
        <v/>
      </c>
      <c r="Q8" s="28"/>
      <c r="R8" s="28"/>
    </row>
    <row r="9" spans="2:18" ht="15" thickTop="1">
      <c r="B9" s="178"/>
      <c r="C9" s="190"/>
      <c r="D9" s="176"/>
      <c r="E9" s="176"/>
      <c r="F9" s="176"/>
      <c r="G9" s="176"/>
      <c r="H9" s="176" t="str">
        <f ca="1">IF(G9="","",IF(AND(E9&lt;&gt;"",F9&lt;&gt;""),IFERROR(VLOOKUP(G9,OFFSET('Rectangular Duct Data'!$A$2,0,0,COUNTA('Round Duct Data'!C:C),2),2,FALSE),""),IFERROR(VLOOKUP(G9,OFFSET('Round Duct Data'!$A$3,0,0,COUNTA('Round Duct Data'!A:A),2),2,FALSE),"")))</f>
        <v/>
      </c>
      <c r="I9" s="179" t="str">
        <f>IF(E9&lt;&gt;"",IF(F9="",IF($E$6=2,E9/1000,E9),IF($E$6=2,(1.3*POWER((E9*F9),0.625)/POWER((E9+F9),0.25))/1000,(1.3*POWER((E9*F9),0.625)/POWER((E9+F9),0.25)))),"")</f>
        <v/>
      </c>
      <c r="J9" s="178"/>
      <c r="K9" s="179" t="str">
        <f>IF(I9&lt;&gt;"",IF(F9&lt;&gt;"",IF($E$6=1,(E9/12)*(F9/12),(E9/1000)*(F9/1000)),IF($E$6=1,PI()*0.25*(I9/12)^2,PI()*0.25*(I9)^2)),"")</f>
        <v/>
      </c>
      <c r="L9" s="180" t="str">
        <f>IF(D8=0,"",D8)</f>
        <v/>
      </c>
      <c r="M9" s="180" t="str">
        <f>IF(K9&lt;&gt;"",IF($E$6=2,L9/(ROUND(K9*(1000),1)),ROUND(L9/(K9),1)),"")</f>
        <v/>
      </c>
      <c r="N9" s="181" t="str">
        <f>IF(M9="","",IF($E$6=2,0.5*J9*$I$8*M9^2,((0.5*J9*$I$8*(M9/60)^2)/32.174)/5.1971))</f>
        <v/>
      </c>
      <c r="O9" s="181" t="str">
        <f>IF(M9&lt;&gt;"",IF($E$6=2,(0.109136*POWER((L9/1000),1.9))/(POWER(I9,5.02))*C9*($L$7*1000),0.11*(((12*$L$7)/I9)+(68/(8.56*I9*M9)))^0.25*((12*C9)/I9)*Q9),"")</f>
        <v/>
      </c>
      <c r="P9" s="179" t="str">
        <f>IF(N9&lt;&gt;"",P8-N9-O9,"")</f>
        <v/>
      </c>
      <c r="Q9" s="179" t="str">
        <f>IF(M9="","",IF($E$6=2,0.5*$I$8*M9^2,(0.5*$I$8*(M9/60)^2)/(32.174*5.1971)))</f>
        <v/>
      </c>
      <c r="R9" s="179" t="str">
        <f>IF(P9&lt;&gt;"",P9-Q9,"")</f>
        <v/>
      </c>
    </row>
    <row r="10" spans="2:18">
      <c r="B10" s="182"/>
      <c r="C10" s="191"/>
      <c r="D10" s="177"/>
      <c r="E10" s="177"/>
      <c r="F10" s="177"/>
      <c r="G10" s="177"/>
      <c r="H10" s="177" t="str">
        <f ca="1">IF(G10="","",IF(AND(E10&lt;&gt;"",F10&lt;&gt;""),IFERROR(VLOOKUP(G10,OFFSET('Rectangular Duct Data'!$A$2,0,0,COUNTA('Round Duct Data'!C:C),2),2,FALSE),""),IFERROR(VLOOKUP(G10,OFFSET('Round Duct Data'!$A$3,0,0,COUNTA('Round Duct Data'!A:A),2),2,FALSE),"")))</f>
        <v/>
      </c>
      <c r="I10" s="183" t="str">
        <f>IF(E10&lt;&gt;"",IF(F10="",IF($E$6=2,E10/1000,E10),IF($E$6=2,(1.3*POWER((E10*F10),0.625)/POWER((E10+F10),0.25))/1000,(1.3*POWER((E10*F10),0.625)/POWER((E10+F10),0.25)))),"")</f>
        <v/>
      </c>
      <c r="J10" s="182"/>
      <c r="K10" s="183" t="str">
        <f>IF(I10&lt;&gt;"",IF(F10&lt;&gt;"",IF($E$6=1,(E10/12)*(F10/12),(E10/1000)*(F10/1000)),IF($E$6=1,PI()*0.25*(I10/12)^2,PI()*0.25*(I10)^2)),"")</f>
        <v/>
      </c>
      <c r="L10" s="184" t="str">
        <f>IF(AND(D10=0,E10=0),"",L9-D9)</f>
        <v/>
      </c>
      <c r="M10" s="184" t="str">
        <f>IF(K10&lt;&gt;"",IF($E$6=2,L10/(ROUND(K10*(1000),1)),ROUND(L10/(K10),)),"")</f>
        <v/>
      </c>
      <c r="N10" s="185" t="str">
        <f>IF(M10="","",IF($E$6=2,0.5*J10*$I$8*M10^2,((0.5*J10*$I$8*(M10/60)^2)/32.174)/5.1971))</f>
        <v/>
      </c>
      <c r="O10" s="185" t="str">
        <f>IF(M10&lt;&gt;"",IF($E$6=2,(0.109136*POWER((L10/1000),1.9))/(POWER(I10,5.02))*C10*($L$7*1000),0.11*(((12*$L$7)/I10)+(68/(8.56*I10*M10)))^0.25*((12*C10)/I10)*Q10),"")</f>
        <v/>
      </c>
      <c r="P10" s="183" t="str">
        <f t="shared" ref="P10:P73" si="0">IF(N10&lt;&gt;"",P9-N10-O10,"")</f>
        <v/>
      </c>
      <c r="Q10" s="183" t="str">
        <f>IF(M10="","",IF($E$6=2,0.5*$I$8*M10^2,(0.5*$I$8*(M10/60)^2)/(32.174*5.1971)))</f>
        <v/>
      </c>
      <c r="R10" s="183" t="str">
        <f>IF(Q10="","",P10-Q10)</f>
        <v/>
      </c>
    </row>
    <row r="11" spans="2:18">
      <c r="B11" s="178"/>
      <c r="C11" s="190"/>
      <c r="D11" s="176"/>
      <c r="E11" s="176"/>
      <c r="F11" s="176"/>
      <c r="G11" s="176"/>
      <c r="H11" s="176" t="str">
        <f ca="1">IF(G11="","",IF(AND(E11&lt;&gt;"",F11&lt;&gt;""),IFERROR(VLOOKUP(G11,OFFSET('Rectangular Duct Data'!$A$2,0,0,COUNTA('Round Duct Data'!C:C),2),2,FALSE),""),IFERROR(VLOOKUP(G11,OFFSET('Round Duct Data'!$A$3,0,0,COUNTA('Round Duct Data'!A:A),2),2,FALSE),"")))</f>
        <v/>
      </c>
      <c r="I11" s="179" t="str">
        <f>IF(E11&lt;&gt;"",IF(F11="",IF($E$6=2,E11/1000,E11),IF($E$6=2,(1.3*POWER((E11*F11),0.625)/POWER((E11+F11),0.25))/1000,(1.3*POWER((E11*F11),0.625)/POWER((E11+F11),0.25)))),"")</f>
        <v/>
      </c>
      <c r="J11" s="178"/>
      <c r="K11" s="179" t="str">
        <f>IF(I11&lt;&gt;"",IF(F11&lt;&gt;"",IF($E$6=1,(E11/12)*(F11/12),(E11/1000)*(F11/1000)),IF($E$6=1,PI()*0.25*(I11/12)^2,PI()*0.25*(I11)^2)),"")</f>
        <v/>
      </c>
      <c r="L11" s="180" t="str">
        <f t="shared" ref="L11:L74" si="1">IF(AND(D11=0,E11=0),"",L10-D10)</f>
        <v/>
      </c>
      <c r="M11" s="180" t="str">
        <f t="shared" ref="M11:M74" si="2">IF(K11&lt;&gt;"",IF($E$6=2,L11/(ROUND(K11*(1000),1)),ROUND(L11/(K11),)),"")</f>
        <v/>
      </c>
      <c r="N11" s="181" t="str">
        <f>IF(M11="","",IF($E$6=2,0.5*J11*$I$8*M11^2,((0.5*J11*$I$8*(M11/60)^2)/32.174)/5.1971))</f>
        <v/>
      </c>
      <c r="O11" s="181" t="str">
        <f>IF(M11&lt;&gt;"",IF($E$6=2,(0.109136*POWER((L11/1000),1.9))/(POWER(I11,5.02))*C11*($L$7*1000),0.11*(((12*$L$7)/I11)+(68/(8.56*I11*M11)))^0.25*((12*C11)/I11)*Q11),"")</f>
        <v/>
      </c>
      <c r="P11" s="179" t="str">
        <f t="shared" si="0"/>
        <v/>
      </c>
      <c r="Q11" s="179" t="str">
        <f>IF(M11="","",IF($E$6=2,0.5*$I$8*M11^2,(0.5*$I$8*(M11/60)^2)/(32.174*5.1971)))</f>
        <v/>
      </c>
      <c r="R11" s="179" t="str">
        <f>IF(Q11="","",P11-Q11)</f>
        <v/>
      </c>
    </row>
    <row r="12" spans="2:18">
      <c r="B12" s="182"/>
      <c r="C12" s="191"/>
      <c r="D12" s="177"/>
      <c r="E12" s="177"/>
      <c r="F12" s="177"/>
      <c r="G12" s="177"/>
      <c r="H12" s="177" t="str">
        <f ca="1">IF(G12="","",IF(AND(E12&lt;&gt;"",F12&lt;&gt;""),IFERROR(VLOOKUP(G12,OFFSET('Rectangular Duct Data'!$A$2,0,0,COUNTA('Round Duct Data'!C:C),2),2,FALSE),""),IFERROR(VLOOKUP(G12,OFFSET('Round Duct Data'!$A$3,0,0,COUNTA('Round Duct Data'!A:A),2),2,FALSE),"")))</f>
        <v/>
      </c>
      <c r="I12" s="183" t="str">
        <f>IF(E12&lt;&gt;"",IF(F12="",IF($E$6=2,E12/1000,E12),IF($E$6=2,(1.3*POWER((E12*F12),0.625)/POWER((E12+F12),0.25))/1000,(1.3*POWER((E12*F12),0.625)/POWER((E12+F12),0.25)))),"")</f>
        <v/>
      </c>
      <c r="J12" s="182"/>
      <c r="K12" s="183" t="str">
        <f>IF(I12&lt;&gt;"",IF(F12&lt;&gt;"",IF($E$6=1,(E12/12)*(F12/12),(E12/1000)*(F12/1000)),IF($E$6=1,PI()*0.25*(I12/12)^2,PI()*0.25*(I12)^2)),"")</f>
        <v/>
      </c>
      <c r="L12" s="184" t="str">
        <f t="shared" si="1"/>
        <v/>
      </c>
      <c r="M12" s="184" t="str">
        <f t="shared" si="2"/>
        <v/>
      </c>
      <c r="N12" s="185" t="str">
        <f>IF(M12="","",IF($E$6=2,0.5*J12*$I$8*M12^2,((0.5*J12*$I$8*(M12/60)^2)/32.174)/5.1971))</f>
        <v/>
      </c>
      <c r="O12" s="185" t="str">
        <f>IF(M12&lt;&gt;"",IF($E$6=2,(0.109136*POWER((L12/1000),1.9))/(POWER(I12,5.02))*C12*($L$7*1000),0.11*(((12*$L$7)/I12)+(68/(8.56*I12*M12)))^0.25*((12*C12)/I12)*Q12),"")</f>
        <v/>
      </c>
      <c r="P12" s="183" t="str">
        <f t="shared" si="0"/>
        <v/>
      </c>
      <c r="Q12" s="183" t="str">
        <f>IF(M12="","",IF($E$6=2,0.5*$I$8*M12^2,(0.5*$I$8*(M12/60)^2)/(32.174*5.1971)))</f>
        <v/>
      </c>
      <c r="R12" s="183" t="str">
        <f>IF(Q12="","",P12-Q12)</f>
        <v/>
      </c>
    </row>
    <row r="13" spans="2:18">
      <c r="B13" s="178"/>
      <c r="C13" s="190"/>
      <c r="D13" s="176"/>
      <c r="E13" s="176"/>
      <c r="F13" s="176"/>
      <c r="G13" s="176"/>
      <c r="H13" s="176" t="str">
        <f ca="1">IF(G13="","",IF(AND(E13&lt;&gt;"",F13&lt;&gt;""),IFERROR(VLOOKUP(G13,OFFSET('Rectangular Duct Data'!$A$2,0,0,COUNTA('Round Duct Data'!C:C),2),2,FALSE),""),IFERROR(VLOOKUP(G13,OFFSET('Round Duct Data'!$A$3,0,0,COUNTA('Round Duct Data'!A:A),2),2,FALSE),"")))</f>
        <v/>
      </c>
      <c r="I13" s="179" t="str">
        <f t="shared" ref="I13:I76" si="3">IF(E13&lt;&gt;"",IF(F13="",IF($E$6=2,E13/1000,E13),IF($E$6=2,(1.3*POWER((E13*F13),0.625)/POWER((E13+F13),0.25))/1000,(1.3*POWER((E13*F13),0.625)/POWER((E13+F13),0.25)))),"")</f>
        <v/>
      </c>
      <c r="J13" s="178"/>
      <c r="K13" s="179" t="str">
        <f t="shared" ref="K13:K76" si="4">IF(I13&lt;&gt;"",IF(F13&lt;&gt;"",IF($E$6=1,(E13/12)*(F13/12),(E13/1000)*(F13/1000)),IF($E$6=1,PI()*0.25*(I13/12)^2,PI()*0.25*(I13)^2)),"")</f>
        <v/>
      </c>
      <c r="L13" s="180" t="str">
        <f t="shared" si="1"/>
        <v/>
      </c>
      <c r="M13" s="180" t="str">
        <f t="shared" si="2"/>
        <v/>
      </c>
      <c r="N13" s="181" t="str">
        <f t="shared" ref="N13:N76" si="5">IF(M13="","",IF($E$6=2,0.5*J13*$I$8*M13^2,((0.5*J13*$I$8*(M13/60)^2)/32.174)/5.1971))</f>
        <v/>
      </c>
      <c r="O13" s="181" t="str">
        <f t="shared" ref="O13:O76" si="6">IF(M13&lt;&gt;"",IF($E$6=2,(0.109136*POWER((L13/1000),1.9))/(POWER(I13,5.02))*C13*($L$7*1000),0.11*(((12*$L$7)/I13)+(68/(8.56*I13*M13)))^0.25*((12*C13)/I13)*Q13),"")</f>
        <v/>
      </c>
      <c r="P13" s="179" t="str">
        <f t="shared" si="0"/>
        <v/>
      </c>
      <c r="Q13" s="179" t="str">
        <f t="shared" ref="Q13:Q76" si="7">IF(M13="","",IF($E$6=2,0.5*$I$8*M13^2,(0.5*$I$8*(M13/60)^2)/(32.174*5.1971)))</f>
        <v/>
      </c>
      <c r="R13" s="179" t="str">
        <f t="shared" ref="R13:R76" si="8">IF(Q13="","",P13-Q13)</f>
        <v/>
      </c>
    </row>
    <row r="14" spans="2:18">
      <c r="B14" s="182"/>
      <c r="C14" s="191"/>
      <c r="D14" s="177"/>
      <c r="E14" s="177"/>
      <c r="F14" s="177"/>
      <c r="G14" s="177"/>
      <c r="H14" s="177" t="str">
        <f ca="1">IF(G14="","",IF(AND(E14&lt;&gt;"",F14&lt;&gt;""),IFERROR(VLOOKUP(G14,OFFSET('Rectangular Duct Data'!$A$2,0,0,COUNTA('Round Duct Data'!C:C),2),2,FALSE),""),IFERROR(VLOOKUP(G14,OFFSET('Round Duct Data'!$A$3,0,0,COUNTA('Round Duct Data'!A:A),2),2,FALSE),"")))</f>
        <v/>
      </c>
      <c r="I14" s="183" t="str">
        <f t="shared" si="3"/>
        <v/>
      </c>
      <c r="J14" s="182"/>
      <c r="K14" s="183" t="str">
        <f t="shared" si="4"/>
        <v/>
      </c>
      <c r="L14" s="184" t="str">
        <f t="shared" si="1"/>
        <v/>
      </c>
      <c r="M14" s="184" t="str">
        <f t="shared" si="2"/>
        <v/>
      </c>
      <c r="N14" s="185" t="str">
        <f t="shared" si="5"/>
        <v/>
      </c>
      <c r="O14" s="185" t="str">
        <f t="shared" si="6"/>
        <v/>
      </c>
      <c r="P14" s="183" t="str">
        <f t="shared" si="0"/>
        <v/>
      </c>
      <c r="Q14" s="183" t="str">
        <f t="shared" si="7"/>
        <v/>
      </c>
      <c r="R14" s="183" t="str">
        <f t="shared" si="8"/>
        <v/>
      </c>
    </row>
    <row r="15" spans="2:18">
      <c r="B15" s="178"/>
      <c r="C15" s="190"/>
      <c r="D15" s="176"/>
      <c r="E15" s="176"/>
      <c r="F15" s="176"/>
      <c r="G15" s="176"/>
      <c r="H15" s="176" t="str">
        <f ca="1">IF(G15="","",IF(AND(E15&lt;&gt;"",F15&lt;&gt;""),IFERROR(VLOOKUP(G15,OFFSET('Rectangular Duct Data'!$A$2,0,0,COUNTA('Round Duct Data'!C:C),2),2,FALSE),""),IFERROR(VLOOKUP(G15,OFFSET('Round Duct Data'!$A$3,0,0,COUNTA('Round Duct Data'!A:A),2),2,FALSE),"")))</f>
        <v/>
      </c>
      <c r="I15" s="179" t="str">
        <f t="shared" si="3"/>
        <v/>
      </c>
      <c r="J15" s="178"/>
      <c r="K15" s="179" t="str">
        <f t="shared" si="4"/>
        <v/>
      </c>
      <c r="L15" s="180" t="str">
        <f t="shared" si="1"/>
        <v/>
      </c>
      <c r="M15" s="180" t="str">
        <f t="shared" si="2"/>
        <v/>
      </c>
      <c r="N15" s="181" t="str">
        <f t="shared" si="5"/>
        <v/>
      </c>
      <c r="O15" s="181" t="str">
        <f t="shared" si="6"/>
        <v/>
      </c>
      <c r="P15" s="179" t="str">
        <f t="shared" si="0"/>
        <v/>
      </c>
      <c r="Q15" s="179" t="str">
        <f t="shared" si="7"/>
        <v/>
      </c>
      <c r="R15" s="179" t="str">
        <f t="shared" si="8"/>
        <v/>
      </c>
    </row>
    <row r="16" spans="2:18">
      <c r="B16" s="182"/>
      <c r="C16" s="191"/>
      <c r="D16" s="177"/>
      <c r="E16" s="177"/>
      <c r="F16" s="177"/>
      <c r="G16" s="177"/>
      <c r="H16" s="177" t="str">
        <f ca="1">IF(G16="","",IF(AND(E16&lt;&gt;"",F16&lt;&gt;""),IFERROR(VLOOKUP(G16,OFFSET('Rectangular Duct Data'!$A$2,0,0,COUNTA('Round Duct Data'!C:C),2),2,FALSE),""),IFERROR(VLOOKUP(G16,OFFSET('Round Duct Data'!$A$3,0,0,COUNTA('Round Duct Data'!A:A),2),2,FALSE),"")))</f>
        <v/>
      </c>
      <c r="I16" s="183" t="str">
        <f t="shared" si="3"/>
        <v/>
      </c>
      <c r="J16" s="182"/>
      <c r="K16" s="183" t="str">
        <f t="shared" si="4"/>
        <v/>
      </c>
      <c r="L16" s="184" t="str">
        <f t="shared" si="1"/>
        <v/>
      </c>
      <c r="M16" s="184" t="str">
        <f t="shared" si="2"/>
        <v/>
      </c>
      <c r="N16" s="185" t="str">
        <f t="shared" si="5"/>
        <v/>
      </c>
      <c r="O16" s="185" t="str">
        <f t="shared" si="6"/>
        <v/>
      </c>
      <c r="P16" s="183" t="str">
        <f t="shared" si="0"/>
        <v/>
      </c>
      <c r="Q16" s="183" t="str">
        <f t="shared" si="7"/>
        <v/>
      </c>
      <c r="R16" s="183" t="str">
        <f t="shared" si="8"/>
        <v/>
      </c>
    </row>
    <row r="17" spans="2:18">
      <c r="B17" s="178"/>
      <c r="C17" s="190"/>
      <c r="D17" s="176"/>
      <c r="E17" s="176"/>
      <c r="F17" s="176"/>
      <c r="G17" s="176"/>
      <c r="H17" s="176" t="str">
        <f ca="1">IF(G17="","",IF(AND(E17&lt;&gt;"",F17&lt;&gt;""),IFERROR(VLOOKUP(G17,OFFSET('Rectangular Duct Data'!$A$2,0,0,COUNTA('Round Duct Data'!C:C),2),2,FALSE),""),IFERROR(VLOOKUP(G17,OFFSET('Round Duct Data'!$A$3,0,0,COUNTA('Round Duct Data'!A:A),2),2,FALSE),"")))</f>
        <v/>
      </c>
      <c r="I17" s="179" t="str">
        <f t="shared" si="3"/>
        <v/>
      </c>
      <c r="J17" s="178"/>
      <c r="K17" s="179" t="str">
        <f t="shared" si="4"/>
        <v/>
      </c>
      <c r="L17" s="180" t="str">
        <f t="shared" si="1"/>
        <v/>
      </c>
      <c r="M17" s="180" t="str">
        <f t="shared" si="2"/>
        <v/>
      </c>
      <c r="N17" s="181" t="str">
        <f t="shared" si="5"/>
        <v/>
      </c>
      <c r="O17" s="181" t="str">
        <f t="shared" si="6"/>
        <v/>
      </c>
      <c r="P17" s="179" t="str">
        <f t="shared" si="0"/>
        <v/>
      </c>
      <c r="Q17" s="179" t="str">
        <f t="shared" si="7"/>
        <v/>
      </c>
      <c r="R17" s="179" t="str">
        <f t="shared" si="8"/>
        <v/>
      </c>
    </row>
    <row r="18" spans="2:18">
      <c r="B18" s="182"/>
      <c r="C18" s="191"/>
      <c r="D18" s="177"/>
      <c r="E18" s="177"/>
      <c r="F18" s="177"/>
      <c r="G18" s="177"/>
      <c r="H18" s="177" t="str">
        <f ca="1">IF(G18="","",IF(AND(E18&lt;&gt;"",F18&lt;&gt;""),IFERROR(VLOOKUP(G18,OFFSET('Rectangular Duct Data'!$A$2,0,0,COUNTA('Round Duct Data'!C:C),2),2,FALSE),""),IFERROR(VLOOKUP(G18,OFFSET('Round Duct Data'!$A$3,0,0,COUNTA('Round Duct Data'!A:A),2),2,FALSE),"")))</f>
        <v/>
      </c>
      <c r="I18" s="183" t="str">
        <f t="shared" si="3"/>
        <v/>
      </c>
      <c r="J18" s="182"/>
      <c r="K18" s="183" t="str">
        <f t="shared" si="4"/>
        <v/>
      </c>
      <c r="L18" s="184" t="str">
        <f t="shared" si="1"/>
        <v/>
      </c>
      <c r="M18" s="184" t="str">
        <f t="shared" si="2"/>
        <v/>
      </c>
      <c r="N18" s="185" t="str">
        <f t="shared" si="5"/>
        <v/>
      </c>
      <c r="O18" s="185" t="str">
        <f t="shared" si="6"/>
        <v/>
      </c>
      <c r="P18" s="183" t="str">
        <f t="shared" si="0"/>
        <v/>
      </c>
      <c r="Q18" s="183" t="str">
        <f t="shared" si="7"/>
        <v/>
      </c>
      <c r="R18" s="183" t="str">
        <f t="shared" si="8"/>
        <v/>
      </c>
    </row>
    <row r="19" spans="2:18">
      <c r="B19" s="178"/>
      <c r="C19" s="190"/>
      <c r="D19" s="176"/>
      <c r="E19" s="176"/>
      <c r="F19" s="176"/>
      <c r="G19" s="176"/>
      <c r="H19" s="176" t="str">
        <f ca="1">IF(G19="","",IF(AND(E19&lt;&gt;"",F19&lt;&gt;""),IFERROR(VLOOKUP(G19,OFFSET('Rectangular Duct Data'!$A$2,0,0,COUNTA('Round Duct Data'!C:C),2),2,FALSE),""),IFERROR(VLOOKUP(G19,OFFSET('Round Duct Data'!$A$3,0,0,COUNTA('Round Duct Data'!A:A),2),2,FALSE),"")))</f>
        <v/>
      </c>
      <c r="I19" s="179" t="str">
        <f t="shared" si="3"/>
        <v/>
      </c>
      <c r="J19" s="178"/>
      <c r="K19" s="179" t="str">
        <f t="shared" si="4"/>
        <v/>
      </c>
      <c r="L19" s="180" t="str">
        <f t="shared" si="1"/>
        <v/>
      </c>
      <c r="M19" s="180" t="str">
        <f t="shared" si="2"/>
        <v/>
      </c>
      <c r="N19" s="181" t="str">
        <f t="shared" si="5"/>
        <v/>
      </c>
      <c r="O19" s="181" t="str">
        <f t="shared" si="6"/>
        <v/>
      </c>
      <c r="P19" s="179" t="str">
        <f t="shared" si="0"/>
        <v/>
      </c>
      <c r="Q19" s="179" t="str">
        <f t="shared" si="7"/>
        <v/>
      </c>
      <c r="R19" s="179" t="str">
        <f t="shared" si="8"/>
        <v/>
      </c>
    </row>
    <row r="20" spans="2:18">
      <c r="B20" s="182"/>
      <c r="C20" s="191"/>
      <c r="D20" s="177"/>
      <c r="E20" s="177"/>
      <c r="F20" s="177"/>
      <c r="G20" s="177"/>
      <c r="H20" s="177" t="str">
        <f ca="1">IF(G20="","",IF(AND(E20&lt;&gt;"",F20&lt;&gt;""),IFERROR(VLOOKUP(G20,OFFSET('Rectangular Duct Data'!$A$2,0,0,COUNTA('Round Duct Data'!C:C),2),2,FALSE),""),IFERROR(VLOOKUP(G20,OFFSET('Round Duct Data'!$A$3,0,0,COUNTA('Round Duct Data'!A:A),2),2,FALSE),"")))</f>
        <v/>
      </c>
      <c r="I20" s="183" t="str">
        <f t="shared" si="3"/>
        <v/>
      </c>
      <c r="J20" s="182"/>
      <c r="K20" s="183" t="str">
        <f t="shared" si="4"/>
        <v/>
      </c>
      <c r="L20" s="184" t="str">
        <f t="shared" si="1"/>
        <v/>
      </c>
      <c r="M20" s="184" t="str">
        <f t="shared" si="2"/>
        <v/>
      </c>
      <c r="N20" s="185" t="str">
        <f t="shared" si="5"/>
        <v/>
      </c>
      <c r="O20" s="185" t="str">
        <f t="shared" si="6"/>
        <v/>
      </c>
      <c r="P20" s="183" t="str">
        <f t="shared" si="0"/>
        <v/>
      </c>
      <c r="Q20" s="183" t="str">
        <f t="shared" si="7"/>
        <v/>
      </c>
      <c r="R20" s="183" t="str">
        <f t="shared" si="8"/>
        <v/>
      </c>
    </row>
    <row r="21" spans="2:18">
      <c r="B21" s="178"/>
      <c r="C21" s="190"/>
      <c r="D21" s="176"/>
      <c r="E21" s="176"/>
      <c r="F21" s="176"/>
      <c r="G21" s="176"/>
      <c r="H21" s="176" t="str">
        <f ca="1">IF(G21="","",IF(AND(E21&lt;&gt;"",F21&lt;&gt;""),IFERROR(VLOOKUP(G21,OFFSET('Rectangular Duct Data'!$A$2,0,0,COUNTA('Round Duct Data'!C:C),2),2,FALSE),""),IFERROR(VLOOKUP(G21,OFFSET('Round Duct Data'!$A$3,0,0,COUNTA('Round Duct Data'!A:A),2),2,FALSE),"")))</f>
        <v/>
      </c>
      <c r="I21" s="179" t="str">
        <f t="shared" si="3"/>
        <v/>
      </c>
      <c r="J21" s="178"/>
      <c r="K21" s="179" t="str">
        <f t="shared" si="4"/>
        <v/>
      </c>
      <c r="L21" s="180" t="str">
        <f t="shared" si="1"/>
        <v/>
      </c>
      <c r="M21" s="180" t="str">
        <f t="shared" si="2"/>
        <v/>
      </c>
      <c r="N21" s="181" t="str">
        <f t="shared" si="5"/>
        <v/>
      </c>
      <c r="O21" s="181" t="str">
        <f t="shared" si="6"/>
        <v/>
      </c>
      <c r="P21" s="179" t="str">
        <f t="shared" si="0"/>
        <v/>
      </c>
      <c r="Q21" s="179" t="str">
        <f t="shared" si="7"/>
        <v/>
      </c>
      <c r="R21" s="179" t="str">
        <f t="shared" si="8"/>
        <v/>
      </c>
    </row>
    <row r="22" spans="2:18">
      <c r="B22" s="182"/>
      <c r="C22" s="191"/>
      <c r="D22" s="177"/>
      <c r="E22" s="177"/>
      <c r="F22" s="177"/>
      <c r="G22" s="177"/>
      <c r="H22" s="177" t="str">
        <f ca="1">IF(G22="","",IF(AND(E22&lt;&gt;"",F22&lt;&gt;""),IFERROR(VLOOKUP(G22,OFFSET('Rectangular Duct Data'!$A$2,0,0,COUNTA('Round Duct Data'!C:C),2),2,FALSE),""),IFERROR(VLOOKUP(G22,OFFSET('Round Duct Data'!$A$3,0,0,COUNTA('Round Duct Data'!A:A),2),2,FALSE),"")))</f>
        <v/>
      </c>
      <c r="I22" s="183" t="str">
        <f t="shared" si="3"/>
        <v/>
      </c>
      <c r="J22" s="182"/>
      <c r="K22" s="183" t="str">
        <f t="shared" si="4"/>
        <v/>
      </c>
      <c r="L22" s="184" t="str">
        <f t="shared" si="1"/>
        <v/>
      </c>
      <c r="M22" s="184" t="str">
        <f t="shared" si="2"/>
        <v/>
      </c>
      <c r="N22" s="185" t="str">
        <f t="shared" si="5"/>
        <v/>
      </c>
      <c r="O22" s="185" t="str">
        <f t="shared" si="6"/>
        <v/>
      </c>
      <c r="P22" s="183" t="str">
        <f t="shared" si="0"/>
        <v/>
      </c>
      <c r="Q22" s="183" t="str">
        <f t="shared" si="7"/>
        <v/>
      </c>
      <c r="R22" s="183" t="str">
        <f t="shared" si="8"/>
        <v/>
      </c>
    </row>
    <row r="23" spans="2:18">
      <c r="B23" s="178"/>
      <c r="C23" s="190"/>
      <c r="D23" s="176"/>
      <c r="E23" s="176"/>
      <c r="F23" s="176"/>
      <c r="G23" s="176"/>
      <c r="H23" s="176" t="str">
        <f ca="1">IF(G23="","",IF(AND(E23&lt;&gt;"",F23&lt;&gt;""),IFERROR(VLOOKUP(G23,OFFSET('Rectangular Duct Data'!$A$2,0,0,COUNTA('Round Duct Data'!C:C),2),2,FALSE),""),IFERROR(VLOOKUP(G23,OFFSET('Round Duct Data'!$A$3,0,0,COUNTA('Round Duct Data'!A:A),2),2,FALSE),"")))</f>
        <v/>
      </c>
      <c r="I23" s="179" t="str">
        <f t="shared" si="3"/>
        <v/>
      </c>
      <c r="J23" s="178"/>
      <c r="K23" s="179" t="str">
        <f t="shared" si="4"/>
        <v/>
      </c>
      <c r="L23" s="180" t="str">
        <f t="shared" si="1"/>
        <v/>
      </c>
      <c r="M23" s="180" t="str">
        <f t="shared" si="2"/>
        <v/>
      </c>
      <c r="N23" s="181" t="str">
        <f t="shared" si="5"/>
        <v/>
      </c>
      <c r="O23" s="181" t="str">
        <f t="shared" si="6"/>
        <v/>
      </c>
      <c r="P23" s="179" t="str">
        <f t="shared" si="0"/>
        <v/>
      </c>
      <c r="Q23" s="179" t="str">
        <f t="shared" si="7"/>
        <v/>
      </c>
      <c r="R23" s="179" t="str">
        <f t="shared" si="8"/>
        <v/>
      </c>
    </row>
    <row r="24" spans="2:18">
      <c r="B24" s="182"/>
      <c r="C24" s="191"/>
      <c r="D24" s="177"/>
      <c r="E24" s="177"/>
      <c r="F24" s="177"/>
      <c r="G24" s="177"/>
      <c r="H24" s="177" t="str">
        <f ca="1">IF(G24="","",IF(AND(E24&lt;&gt;"",F24&lt;&gt;""),IFERROR(VLOOKUP(G24,OFFSET('Rectangular Duct Data'!$A$2,0,0,COUNTA('Round Duct Data'!C:C),2),2,FALSE),""),IFERROR(VLOOKUP(G24,OFFSET('Round Duct Data'!$A$3,0,0,COUNTA('Round Duct Data'!A:A),2),2,FALSE),"")))</f>
        <v/>
      </c>
      <c r="I24" s="183" t="str">
        <f t="shared" si="3"/>
        <v/>
      </c>
      <c r="J24" s="182"/>
      <c r="K24" s="183" t="str">
        <f t="shared" si="4"/>
        <v/>
      </c>
      <c r="L24" s="184" t="str">
        <f t="shared" si="1"/>
        <v/>
      </c>
      <c r="M24" s="184" t="str">
        <f t="shared" si="2"/>
        <v/>
      </c>
      <c r="N24" s="185" t="str">
        <f t="shared" si="5"/>
        <v/>
      </c>
      <c r="O24" s="185" t="str">
        <f t="shared" si="6"/>
        <v/>
      </c>
      <c r="P24" s="183" t="str">
        <f t="shared" si="0"/>
        <v/>
      </c>
      <c r="Q24" s="183" t="str">
        <f t="shared" si="7"/>
        <v/>
      </c>
      <c r="R24" s="183" t="str">
        <f t="shared" si="8"/>
        <v/>
      </c>
    </row>
    <row r="25" spans="2:18">
      <c r="B25" s="178"/>
      <c r="C25" s="190"/>
      <c r="D25" s="176"/>
      <c r="E25" s="176"/>
      <c r="F25" s="176"/>
      <c r="G25" s="176"/>
      <c r="H25" s="176" t="str">
        <f ca="1">IF(G25="","",IF(AND(E25&lt;&gt;"",F25&lt;&gt;""),IFERROR(VLOOKUP(G25,OFFSET('Rectangular Duct Data'!$A$2,0,0,COUNTA('Round Duct Data'!C:C),2),2,FALSE),""),IFERROR(VLOOKUP(G25,OFFSET('Round Duct Data'!$A$3,0,0,COUNTA('Round Duct Data'!A:A),2),2,FALSE),"")))</f>
        <v/>
      </c>
      <c r="I25" s="179" t="str">
        <f t="shared" si="3"/>
        <v/>
      </c>
      <c r="J25" s="178"/>
      <c r="K25" s="179" t="str">
        <f t="shared" si="4"/>
        <v/>
      </c>
      <c r="L25" s="180" t="str">
        <f t="shared" si="1"/>
        <v/>
      </c>
      <c r="M25" s="180" t="str">
        <f t="shared" si="2"/>
        <v/>
      </c>
      <c r="N25" s="181" t="str">
        <f t="shared" si="5"/>
        <v/>
      </c>
      <c r="O25" s="181" t="str">
        <f t="shared" si="6"/>
        <v/>
      </c>
      <c r="P25" s="179" t="str">
        <f t="shared" si="0"/>
        <v/>
      </c>
      <c r="Q25" s="179" t="str">
        <f t="shared" si="7"/>
        <v/>
      </c>
      <c r="R25" s="179" t="str">
        <f t="shared" si="8"/>
        <v/>
      </c>
    </row>
    <row r="26" spans="2:18">
      <c r="B26" s="182"/>
      <c r="C26" s="191"/>
      <c r="D26" s="177"/>
      <c r="E26" s="177"/>
      <c r="F26" s="177"/>
      <c r="G26" s="177"/>
      <c r="H26" s="177" t="str">
        <f ca="1">IF(G26="","",IF(AND(E26&lt;&gt;"",F26&lt;&gt;""),IFERROR(VLOOKUP(G26,OFFSET('Rectangular Duct Data'!$A$2,0,0,COUNTA('Round Duct Data'!C:C),2),2,FALSE),""),IFERROR(VLOOKUP(G26,OFFSET('Round Duct Data'!$A$3,0,0,COUNTA('Round Duct Data'!A:A),2),2,FALSE),"")))</f>
        <v/>
      </c>
      <c r="I26" s="183" t="str">
        <f t="shared" si="3"/>
        <v/>
      </c>
      <c r="J26" s="182"/>
      <c r="K26" s="183" t="str">
        <f t="shared" si="4"/>
        <v/>
      </c>
      <c r="L26" s="184" t="str">
        <f t="shared" si="1"/>
        <v/>
      </c>
      <c r="M26" s="184" t="str">
        <f t="shared" si="2"/>
        <v/>
      </c>
      <c r="N26" s="185" t="str">
        <f t="shared" si="5"/>
        <v/>
      </c>
      <c r="O26" s="185" t="str">
        <f t="shared" si="6"/>
        <v/>
      </c>
      <c r="P26" s="183" t="str">
        <f t="shared" si="0"/>
        <v/>
      </c>
      <c r="Q26" s="183" t="str">
        <f t="shared" si="7"/>
        <v/>
      </c>
      <c r="R26" s="183" t="str">
        <f t="shared" si="8"/>
        <v/>
      </c>
    </row>
    <row r="27" spans="2:18">
      <c r="B27" s="178"/>
      <c r="C27" s="190"/>
      <c r="D27" s="176"/>
      <c r="E27" s="176"/>
      <c r="F27" s="176"/>
      <c r="G27" s="176"/>
      <c r="H27" s="176" t="str">
        <f ca="1">IF(G27="","",IF(AND(E27&lt;&gt;"",F27&lt;&gt;""),IFERROR(VLOOKUP(G27,OFFSET('Rectangular Duct Data'!$A$2,0,0,COUNTA('Round Duct Data'!C:C),2),2,FALSE),""),IFERROR(VLOOKUP(G27,OFFSET('Round Duct Data'!$A$3,0,0,COUNTA('Round Duct Data'!A:A),2),2,FALSE),"")))</f>
        <v/>
      </c>
      <c r="I27" s="179" t="str">
        <f t="shared" si="3"/>
        <v/>
      </c>
      <c r="J27" s="178"/>
      <c r="K27" s="179" t="str">
        <f t="shared" si="4"/>
        <v/>
      </c>
      <c r="L27" s="180" t="str">
        <f t="shared" si="1"/>
        <v/>
      </c>
      <c r="M27" s="180" t="str">
        <f t="shared" si="2"/>
        <v/>
      </c>
      <c r="N27" s="181" t="str">
        <f t="shared" si="5"/>
        <v/>
      </c>
      <c r="O27" s="181" t="str">
        <f t="shared" si="6"/>
        <v/>
      </c>
      <c r="P27" s="179" t="str">
        <f t="shared" si="0"/>
        <v/>
      </c>
      <c r="Q27" s="179" t="str">
        <f t="shared" si="7"/>
        <v/>
      </c>
      <c r="R27" s="179" t="str">
        <f t="shared" si="8"/>
        <v/>
      </c>
    </row>
    <row r="28" spans="2:18">
      <c r="B28" s="182"/>
      <c r="C28" s="191"/>
      <c r="D28" s="177"/>
      <c r="E28" s="177"/>
      <c r="F28" s="177"/>
      <c r="G28" s="177"/>
      <c r="H28" s="177" t="str">
        <f ca="1">IF(G28="","",IF(AND(E28&lt;&gt;"",F28&lt;&gt;""),IFERROR(VLOOKUP(G28,OFFSET('Rectangular Duct Data'!$A$2,0,0,COUNTA('Round Duct Data'!C:C),2),2,FALSE),""),IFERROR(VLOOKUP(G28,OFFSET('Round Duct Data'!$A$3,0,0,COUNTA('Round Duct Data'!A:A),2),2,FALSE),"")))</f>
        <v/>
      </c>
      <c r="I28" s="183" t="str">
        <f t="shared" si="3"/>
        <v/>
      </c>
      <c r="J28" s="182"/>
      <c r="K28" s="183" t="str">
        <f t="shared" si="4"/>
        <v/>
      </c>
      <c r="L28" s="184" t="str">
        <f t="shared" si="1"/>
        <v/>
      </c>
      <c r="M28" s="184" t="str">
        <f t="shared" si="2"/>
        <v/>
      </c>
      <c r="N28" s="185" t="str">
        <f t="shared" si="5"/>
        <v/>
      </c>
      <c r="O28" s="185" t="str">
        <f t="shared" si="6"/>
        <v/>
      </c>
      <c r="P28" s="183" t="str">
        <f t="shared" si="0"/>
        <v/>
      </c>
      <c r="Q28" s="183" t="str">
        <f t="shared" si="7"/>
        <v/>
      </c>
      <c r="R28" s="183" t="str">
        <f t="shared" si="8"/>
        <v/>
      </c>
    </row>
    <row r="29" spans="2:18">
      <c r="B29" s="178"/>
      <c r="C29" s="190"/>
      <c r="D29" s="176"/>
      <c r="E29" s="176"/>
      <c r="F29" s="176"/>
      <c r="G29" s="176"/>
      <c r="H29" s="176" t="str">
        <f ca="1">IF(G29="","",IF(AND(E29&lt;&gt;"",F29&lt;&gt;""),IFERROR(VLOOKUP(G29,OFFSET('Rectangular Duct Data'!$A$2,0,0,COUNTA('Round Duct Data'!C:C),2),2,FALSE),""),IFERROR(VLOOKUP(G29,OFFSET('Round Duct Data'!$A$3,0,0,COUNTA('Round Duct Data'!A:A),2),2,FALSE),"")))</f>
        <v/>
      </c>
      <c r="I29" s="179" t="str">
        <f t="shared" si="3"/>
        <v/>
      </c>
      <c r="J29" s="178"/>
      <c r="K29" s="179" t="str">
        <f t="shared" si="4"/>
        <v/>
      </c>
      <c r="L29" s="180" t="str">
        <f t="shared" si="1"/>
        <v/>
      </c>
      <c r="M29" s="180" t="str">
        <f t="shared" si="2"/>
        <v/>
      </c>
      <c r="N29" s="181" t="str">
        <f t="shared" si="5"/>
        <v/>
      </c>
      <c r="O29" s="181" t="str">
        <f t="shared" si="6"/>
        <v/>
      </c>
      <c r="P29" s="179" t="str">
        <f t="shared" si="0"/>
        <v/>
      </c>
      <c r="Q29" s="179" t="str">
        <f t="shared" si="7"/>
        <v/>
      </c>
      <c r="R29" s="179" t="str">
        <f t="shared" si="8"/>
        <v/>
      </c>
    </row>
    <row r="30" spans="2:18">
      <c r="B30" s="182"/>
      <c r="C30" s="191"/>
      <c r="D30" s="177"/>
      <c r="E30" s="177"/>
      <c r="F30" s="177"/>
      <c r="G30" s="177"/>
      <c r="H30" s="177" t="str">
        <f ca="1">IF(G30="","",IF(AND(E30&lt;&gt;"",F30&lt;&gt;""),IFERROR(VLOOKUP(G30,OFFSET('Rectangular Duct Data'!$A$2,0,0,COUNTA('Round Duct Data'!C:C),2),2,FALSE),""),IFERROR(VLOOKUP(G30,OFFSET('Round Duct Data'!$A$3,0,0,COUNTA('Round Duct Data'!A:A),2),2,FALSE),"")))</f>
        <v/>
      </c>
      <c r="I30" s="183" t="str">
        <f t="shared" si="3"/>
        <v/>
      </c>
      <c r="J30" s="182"/>
      <c r="K30" s="183" t="str">
        <f t="shared" si="4"/>
        <v/>
      </c>
      <c r="L30" s="184" t="str">
        <f t="shared" si="1"/>
        <v/>
      </c>
      <c r="M30" s="184" t="str">
        <f t="shared" si="2"/>
        <v/>
      </c>
      <c r="N30" s="185" t="str">
        <f t="shared" si="5"/>
        <v/>
      </c>
      <c r="O30" s="185" t="str">
        <f t="shared" si="6"/>
        <v/>
      </c>
      <c r="P30" s="183" t="str">
        <f t="shared" si="0"/>
        <v/>
      </c>
      <c r="Q30" s="183" t="str">
        <f t="shared" si="7"/>
        <v/>
      </c>
      <c r="R30" s="183" t="str">
        <f t="shared" si="8"/>
        <v/>
      </c>
    </row>
    <row r="31" spans="2:18">
      <c r="B31" s="178"/>
      <c r="C31" s="190"/>
      <c r="D31" s="176"/>
      <c r="E31" s="176"/>
      <c r="F31" s="176"/>
      <c r="G31" s="176"/>
      <c r="H31" s="176" t="str">
        <f ca="1">IF(G31="","",IF(AND(E31&lt;&gt;"",F31&lt;&gt;""),IFERROR(VLOOKUP(G31,OFFSET('Rectangular Duct Data'!$A$2,0,0,COUNTA('Round Duct Data'!C:C),2),2,FALSE),""),IFERROR(VLOOKUP(G31,OFFSET('Round Duct Data'!$A$3,0,0,COUNTA('Round Duct Data'!A:A),2),2,FALSE),"")))</f>
        <v/>
      </c>
      <c r="I31" s="179" t="str">
        <f t="shared" si="3"/>
        <v/>
      </c>
      <c r="J31" s="178"/>
      <c r="K31" s="179" t="str">
        <f t="shared" si="4"/>
        <v/>
      </c>
      <c r="L31" s="180" t="str">
        <f t="shared" si="1"/>
        <v/>
      </c>
      <c r="M31" s="180" t="str">
        <f t="shared" si="2"/>
        <v/>
      </c>
      <c r="N31" s="181" t="str">
        <f t="shared" si="5"/>
        <v/>
      </c>
      <c r="O31" s="181" t="str">
        <f t="shared" si="6"/>
        <v/>
      </c>
      <c r="P31" s="179" t="str">
        <f t="shared" si="0"/>
        <v/>
      </c>
      <c r="Q31" s="179" t="str">
        <f t="shared" si="7"/>
        <v/>
      </c>
      <c r="R31" s="179" t="str">
        <f t="shared" si="8"/>
        <v/>
      </c>
    </row>
    <row r="32" spans="2:18">
      <c r="B32" s="182"/>
      <c r="C32" s="191"/>
      <c r="D32" s="177"/>
      <c r="E32" s="177"/>
      <c r="F32" s="177"/>
      <c r="G32" s="177"/>
      <c r="H32" s="177" t="str">
        <f ca="1">IF(G32="","",IF(AND(E32&lt;&gt;"",F32&lt;&gt;""),IFERROR(VLOOKUP(G32,OFFSET('Rectangular Duct Data'!$A$2,0,0,COUNTA('Round Duct Data'!C:C),2),2,FALSE),""),IFERROR(VLOOKUP(G32,OFFSET('Round Duct Data'!$A$3,0,0,COUNTA('Round Duct Data'!A:A),2),2,FALSE),"")))</f>
        <v/>
      </c>
      <c r="I32" s="183" t="str">
        <f t="shared" si="3"/>
        <v/>
      </c>
      <c r="J32" s="182"/>
      <c r="K32" s="183" t="str">
        <f t="shared" si="4"/>
        <v/>
      </c>
      <c r="L32" s="184" t="str">
        <f t="shared" si="1"/>
        <v/>
      </c>
      <c r="M32" s="184" t="str">
        <f t="shared" si="2"/>
        <v/>
      </c>
      <c r="N32" s="185" t="str">
        <f t="shared" si="5"/>
        <v/>
      </c>
      <c r="O32" s="185" t="str">
        <f t="shared" si="6"/>
        <v/>
      </c>
      <c r="P32" s="183" t="str">
        <f t="shared" si="0"/>
        <v/>
      </c>
      <c r="Q32" s="183" t="str">
        <f t="shared" si="7"/>
        <v/>
      </c>
      <c r="R32" s="183" t="str">
        <f t="shared" si="8"/>
        <v/>
      </c>
    </row>
    <row r="33" spans="2:18">
      <c r="B33" s="178"/>
      <c r="C33" s="190"/>
      <c r="D33" s="176"/>
      <c r="E33" s="176"/>
      <c r="F33" s="176"/>
      <c r="G33" s="176"/>
      <c r="H33" s="176" t="str">
        <f ca="1">IF(G33="","",IF(AND(E33&lt;&gt;"",F33&lt;&gt;""),IFERROR(VLOOKUP(G33,OFFSET('Rectangular Duct Data'!$A$2,0,0,COUNTA('Round Duct Data'!C:C),2),2,FALSE),""),IFERROR(VLOOKUP(G33,OFFSET('Round Duct Data'!$A$3,0,0,COUNTA('Round Duct Data'!A:A),2),2,FALSE),"")))</f>
        <v/>
      </c>
      <c r="I33" s="179" t="str">
        <f t="shared" si="3"/>
        <v/>
      </c>
      <c r="J33" s="178"/>
      <c r="K33" s="179" t="str">
        <f t="shared" si="4"/>
        <v/>
      </c>
      <c r="L33" s="180" t="str">
        <f t="shared" si="1"/>
        <v/>
      </c>
      <c r="M33" s="180" t="str">
        <f t="shared" si="2"/>
        <v/>
      </c>
      <c r="N33" s="181" t="str">
        <f t="shared" si="5"/>
        <v/>
      </c>
      <c r="O33" s="181" t="str">
        <f t="shared" si="6"/>
        <v/>
      </c>
      <c r="P33" s="179" t="str">
        <f t="shared" si="0"/>
        <v/>
      </c>
      <c r="Q33" s="179" t="str">
        <f t="shared" si="7"/>
        <v/>
      </c>
      <c r="R33" s="179" t="str">
        <f t="shared" si="8"/>
        <v/>
      </c>
    </row>
    <row r="34" spans="2:18">
      <c r="B34" s="182"/>
      <c r="C34" s="191"/>
      <c r="D34" s="177"/>
      <c r="E34" s="177"/>
      <c r="F34" s="177"/>
      <c r="G34" s="177"/>
      <c r="H34" s="177" t="str">
        <f ca="1">IF(G34="","",IF(AND(E34&lt;&gt;"",F34&lt;&gt;""),IFERROR(VLOOKUP(G34,OFFSET('Rectangular Duct Data'!$A$2,0,0,COUNTA('Round Duct Data'!C:C),2),2,FALSE),""),IFERROR(VLOOKUP(G34,OFFSET('Round Duct Data'!$A$3,0,0,COUNTA('Round Duct Data'!A:A),2),2,FALSE),"")))</f>
        <v/>
      </c>
      <c r="I34" s="183" t="str">
        <f t="shared" si="3"/>
        <v/>
      </c>
      <c r="J34" s="182"/>
      <c r="K34" s="183" t="str">
        <f t="shared" si="4"/>
        <v/>
      </c>
      <c r="L34" s="184" t="str">
        <f t="shared" si="1"/>
        <v/>
      </c>
      <c r="M34" s="184" t="str">
        <f t="shared" si="2"/>
        <v/>
      </c>
      <c r="N34" s="185" t="str">
        <f t="shared" si="5"/>
        <v/>
      </c>
      <c r="O34" s="185" t="str">
        <f t="shared" si="6"/>
        <v/>
      </c>
      <c r="P34" s="183" t="str">
        <f t="shared" si="0"/>
        <v/>
      </c>
      <c r="Q34" s="183" t="str">
        <f t="shared" si="7"/>
        <v/>
      </c>
      <c r="R34" s="183" t="str">
        <f t="shared" si="8"/>
        <v/>
      </c>
    </row>
    <row r="35" spans="2:18">
      <c r="B35" s="178"/>
      <c r="C35" s="190"/>
      <c r="D35" s="176"/>
      <c r="E35" s="176"/>
      <c r="F35" s="176"/>
      <c r="G35" s="176"/>
      <c r="H35" s="176" t="str">
        <f ca="1">IF(G35="","",IF(AND(E35&lt;&gt;"",F35&lt;&gt;""),IFERROR(VLOOKUP(G35,OFFSET('Rectangular Duct Data'!$A$2,0,0,COUNTA('Round Duct Data'!C:C),2),2,FALSE),""),IFERROR(VLOOKUP(G35,OFFSET('Round Duct Data'!$A$3,0,0,COUNTA('Round Duct Data'!A:A),2),2,FALSE),"")))</f>
        <v/>
      </c>
      <c r="I35" s="179" t="str">
        <f t="shared" si="3"/>
        <v/>
      </c>
      <c r="J35" s="178"/>
      <c r="K35" s="179" t="str">
        <f t="shared" si="4"/>
        <v/>
      </c>
      <c r="L35" s="180" t="str">
        <f t="shared" si="1"/>
        <v/>
      </c>
      <c r="M35" s="180" t="str">
        <f t="shared" si="2"/>
        <v/>
      </c>
      <c r="N35" s="181" t="str">
        <f t="shared" si="5"/>
        <v/>
      </c>
      <c r="O35" s="181" t="str">
        <f t="shared" si="6"/>
        <v/>
      </c>
      <c r="P35" s="179" t="str">
        <f t="shared" si="0"/>
        <v/>
      </c>
      <c r="Q35" s="179" t="str">
        <f t="shared" si="7"/>
        <v/>
      </c>
      <c r="R35" s="179" t="str">
        <f t="shared" si="8"/>
        <v/>
      </c>
    </row>
    <row r="36" spans="2:18">
      <c r="B36" s="182"/>
      <c r="C36" s="191"/>
      <c r="D36" s="177"/>
      <c r="E36" s="177"/>
      <c r="F36" s="177"/>
      <c r="G36" s="177"/>
      <c r="H36" s="177" t="str">
        <f ca="1">IF(G36="","",IF(AND(E36&lt;&gt;"",F36&lt;&gt;""),IFERROR(VLOOKUP(G36,OFFSET('Rectangular Duct Data'!$A$2,0,0,COUNTA('Round Duct Data'!C:C),2),2,FALSE),""),IFERROR(VLOOKUP(G36,OFFSET('Round Duct Data'!$A$3,0,0,COUNTA('Round Duct Data'!A:A),2),2,FALSE),"")))</f>
        <v/>
      </c>
      <c r="I36" s="183" t="str">
        <f t="shared" si="3"/>
        <v/>
      </c>
      <c r="J36" s="182"/>
      <c r="K36" s="183" t="str">
        <f t="shared" si="4"/>
        <v/>
      </c>
      <c r="L36" s="184" t="str">
        <f t="shared" si="1"/>
        <v/>
      </c>
      <c r="M36" s="184" t="str">
        <f t="shared" si="2"/>
        <v/>
      </c>
      <c r="N36" s="185" t="str">
        <f t="shared" si="5"/>
        <v/>
      </c>
      <c r="O36" s="185" t="str">
        <f t="shared" si="6"/>
        <v/>
      </c>
      <c r="P36" s="183" t="str">
        <f t="shared" si="0"/>
        <v/>
      </c>
      <c r="Q36" s="183" t="str">
        <f t="shared" si="7"/>
        <v/>
      </c>
      <c r="R36" s="183" t="str">
        <f t="shared" si="8"/>
        <v/>
      </c>
    </row>
    <row r="37" spans="2:18">
      <c r="B37" s="178"/>
      <c r="C37" s="190"/>
      <c r="D37" s="176"/>
      <c r="E37" s="176"/>
      <c r="F37" s="176"/>
      <c r="G37" s="176"/>
      <c r="H37" s="176" t="str">
        <f ca="1">IF(G37="","",IF(AND(E37&lt;&gt;"",F37&lt;&gt;""),IFERROR(VLOOKUP(G37,OFFSET('Rectangular Duct Data'!$A$2,0,0,COUNTA('Round Duct Data'!C:C),2),2,FALSE),""),IFERROR(VLOOKUP(G37,OFFSET('Round Duct Data'!$A$3,0,0,COUNTA('Round Duct Data'!A:A),2),2,FALSE),"")))</f>
        <v/>
      </c>
      <c r="I37" s="179" t="str">
        <f t="shared" si="3"/>
        <v/>
      </c>
      <c r="J37" s="178"/>
      <c r="K37" s="179" t="str">
        <f t="shared" si="4"/>
        <v/>
      </c>
      <c r="L37" s="180" t="str">
        <f t="shared" si="1"/>
        <v/>
      </c>
      <c r="M37" s="180" t="str">
        <f t="shared" si="2"/>
        <v/>
      </c>
      <c r="N37" s="181" t="str">
        <f t="shared" si="5"/>
        <v/>
      </c>
      <c r="O37" s="181" t="str">
        <f t="shared" si="6"/>
        <v/>
      </c>
      <c r="P37" s="179" t="str">
        <f t="shared" si="0"/>
        <v/>
      </c>
      <c r="Q37" s="179" t="str">
        <f t="shared" si="7"/>
        <v/>
      </c>
      <c r="R37" s="179" t="str">
        <f t="shared" si="8"/>
        <v/>
      </c>
    </row>
    <row r="38" spans="2:18">
      <c r="B38" s="182"/>
      <c r="C38" s="191"/>
      <c r="D38" s="177"/>
      <c r="E38" s="177"/>
      <c r="F38" s="177"/>
      <c r="G38" s="177"/>
      <c r="H38" s="177" t="str">
        <f ca="1">IF(G38="","",IF(AND(E38&lt;&gt;"",F38&lt;&gt;""),IFERROR(VLOOKUP(G38,OFFSET('Rectangular Duct Data'!$A$2,0,0,COUNTA('Round Duct Data'!C:C),2),2,FALSE),""),IFERROR(VLOOKUP(G38,OFFSET('Round Duct Data'!$A$3,0,0,COUNTA('Round Duct Data'!A:A),2),2,FALSE),"")))</f>
        <v/>
      </c>
      <c r="I38" s="183" t="str">
        <f t="shared" si="3"/>
        <v/>
      </c>
      <c r="J38" s="182"/>
      <c r="K38" s="183" t="str">
        <f t="shared" si="4"/>
        <v/>
      </c>
      <c r="L38" s="184" t="str">
        <f t="shared" si="1"/>
        <v/>
      </c>
      <c r="M38" s="184" t="str">
        <f t="shared" si="2"/>
        <v/>
      </c>
      <c r="N38" s="185" t="str">
        <f t="shared" si="5"/>
        <v/>
      </c>
      <c r="O38" s="185" t="str">
        <f t="shared" si="6"/>
        <v/>
      </c>
      <c r="P38" s="183" t="str">
        <f t="shared" si="0"/>
        <v/>
      </c>
      <c r="Q38" s="183" t="str">
        <f t="shared" si="7"/>
        <v/>
      </c>
      <c r="R38" s="183" t="str">
        <f t="shared" si="8"/>
        <v/>
      </c>
    </row>
    <row r="39" spans="2:18">
      <c r="B39" s="178"/>
      <c r="C39" s="190"/>
      <c r="D39" s="176"/>
      <c r="E39" s="176"/>
      <c r="F39" s="176"/>
      <c r="G39" s="176"/>
      <c r="H39" s="176" t="str">
        <f ca="1">IF(G39="","",IF(AND(E39&lt;&gt;"",F39&lt;&gt;""),IFERROR(VLOOKUP(G39,OFFSET('Rectangular Duct Data'!$A$2,0,0,COUNTA('Round Duct Data'!C:C),2),2,FALSE),""),IFERROR(VLOOKUP(G39,OFFSET('Round Duct Data'!$A$3,0,0,COUNTA('Round Duct Data'!A:A),2),2,FALSE),"")))</f>
        <v/>
      </c>
      <c r="I39" s="179" t="str">
        <f t="shared" si="3"/>
        <v/>
      </c>
      <c r="J39" s="178"/>
      <c r="K39" s="179" t="str">
        <f t="shared" si="4"/>
        <v/>
      </c>
      <c r="L39" s="180" t="str">
        <f t="shared" si="1"/>
        <v/>
      </c>
      <c r="M39" s="180" t="str">
        <f t="shared" si="2"/>
        <v/>
      </c>
      <c r="N39" s="181" t="str">
        <f t="shared" si="5"/>
        <v/>
      </c>
      <c r="O39" s="181" t="str">
        <f t="shared" si="6"/>
        <v/>
      </c>
      <c r="P39" s="179" t="str">
        <f t="shared" si="0"/>
        <v/>
      </c>
      <c r="Q39" s="179" t="str">
        <f t="shared" si="7"/>
        <v/>
      </c>
      <c r="R39" s="179" t="str">
        <f t="shared" si="8"/>
        <v/>
      </c>
    </row>
    <row r="40" spans="2:18">
      <c r="B40" s="182"/>
      <c r="C40" s="191"/>
      <c r="D40" s="177"/>
      <c r="E40" s="177"/>
      <c r="F40" s="177"/>
      <c r="G40" s="177"/>
      <c r="H40" s="177" t="str">
        <f ca="1">IF(G40="","",IF(AND(E40&lt;&gt;"",F40&lt;&gt;""),IFERROR(VLOOKUP(G40,OFFSET('Rectangular Duct Data'!$A$2,0,0,COUNTA('Round Duct Data'!C:C),2),2,FALSE),""),IFERROR(VLOOKUP(G40,OFFSET('Round Duct Data'!$A$3,0,0,COUNTA('Round Duct Data'!A:A),2),2,FALSE),"")))</f>
        <v/>
      </c>
      <c r="I40" s="183" t="str">
        <f t="shared" si="3"/>
        <v/>
      </c>
      <c r="J40" s="182"/>
      <c r="K40" s="183" t="str">
        <f t="shared" si="4"/>
        <v/>
      </c>
      <c r="L40" s="184" t="str">
        <f t="shared" si="1"/>
        <v/>
      </c>
      <c r="M40" s="184" t="str">
        <f t="shared" si="2"/>
        <v/>
      </c>
      <c r="N40" s="185" t="str">
        <f t="shared" si="5"/>
        <v/>
      </c>
      <c r="O40" s="185" t="str">
        <f t="shared" si="6"/>
        <v/>
      </c>
      <c r="P40" s="183" t="str">
        <f t="shared" si="0"/>
        <v/>
      </c>
      <c r="Q40" s="183" t="str">
        <f t="shared" si="7"/>
        <v/>
      </c>
      <c r="R40" s="183" t="str">
        <f t="shared" si="8"/>
        <v/>
      </c>
    </row>
    <row r="41" spans="2:18">
      <c r="B41" s="178"/>
      <c r="C41" s="190"/>
      <c r="D41" s="176"/>
      <c r="E41" s="176"/>
      <c r="F41" s="176"/>
      <c r="G41" s="176"/>
      <c r="H41" s="176" t="str">
        <f ca="1">IF(G41="","",IF(AND(E41&lt;&gt;"",F41&lt;&gt;""),IFERROR(VLOOKUP(G41,OFFSET('Rectangular Duct Data'!$A$2,0,0,COUNTA('Round Duct Data'!C:C),2),2,FALSE),""),IFERROR(VLOOKUP(G41,OFFSET('Round Duct Data'!$A$3,0,0,COUNTA('Round Duct Data'!A:A),2),2,FALSE),"")))</f>
        <v/>
      </c>
      <c r="I41" s="179" t="str">
        <f t="shared" si="3"/>
        <v/>
      </c>
      <c r="J41" s="178"/>
      <c r="K41" s="179" t="str">
        <f t="shared" si="4"/>
        <v/>
      </c>
      <c r="L41" s="180" t="str">
        <f t="shared" si="1"/>
        <v/>
      </c>
      <c r="M41" s="180" t="str">
        <f t="shared" si="2"/>
        <v/>
      </c>
      <c r="N41" s="181" t="str">
        <f t="shared" si="5"/>
        <v/>
      </c>
      <c r="O41" s="181" t="str">
        <f t="shared" si="6"/>
        <v/>
      </c>
      <c r="P41" s="179" t="str">
        <f t="shared" si="0"/>
        <v/>
      </c>
      <c r="Q41" s="179" t="str">
        <f t="shared" si="7"/>
        <v/>
      </c>
      <c r="R41" s="179" t="str">
        <f t="shared" si="8"/>
        <v/>
      </c>
    </row>
    <row r="42" spans="2:18">
      <c r="B42" s="182"/>
      <c r="C42" s="191"/>
      <c r="D42" s="177"/>
      <c r="E42" s="177"/>
      <c r="F42" s="177"/>
      <c r="G42" s="177"/>
      <c r="H42" s="177" t="str">
        <f ca="1">IF(G42="","",IF(AND(E42&lt;&gt;"",F42&lt;&gt;""),IFERROR(VLOOKUP(G42,OFFSET('Rectangular Duct Data'!$A$2,0,0,COUNTA('Round Duct Data'!C:C),2),2,FALSE),""),IFERROR(VLOOKUP(G42,OFFSET('Round Duct Data'!$A$3,0,0,COUNTA('Round Duct Data'!A:A),2),2,FALSE),"")))</f>
        <v/>
      </c>
      <c r="I42" s="183" t="str">
        <f t="shared" si="3"/>
        <v/>
      </c>
      <c r="J42" s="182"/>
      <c r="K42" s="183" t="str">
        <f t="shared" si="4"/>
        <v/>
      </c>
      <c r="L42" s="184" t="str">
        <f t="shared" si="1"/>
        <v/>
      </c>
      <c r="M42" s="184" t="str">
        <f t="shared" si="2"/>
        <v/>
      </c>
      <c r="N42" s="185" t="str">
        <f t="shared" si="5"/>
        <v/>
      </c>
      <c r="O42" s="185" t="str">
        <f t="shared" si="6"/>
        <v/>
      </c>
      <c r="P42" s="183" t="str">
        <f t="shared" si="0"/>
        <v/>
      </c>
      <c r="Q42" s="183" t="str">
        <f t="shared" si="7"/>
        <v/>
      </c>
      <c r="R42" s="183" t="str">
        <f t="shared" si="8"/>
        <v/>
      </c>
    </row>
    <row r="43" spans="2:18">
      <c r="B43" s="178"/>
      <c r="C43" s="190"/>
      <c r="D43" s="176"/>
      <c r="E43" s="176"/>
      <c r="F43" s="176"/>
      <c r="G43" s="176"/>
      <c r="H43" s="176" t="str">
        <f ca="1">IF(G43="","",IF(AND(E43&lt;&gt;"",F43&lt;&gt;""),IFERROR(VLOOKUP(G43,OFFSET('Rectangular Duct Data'!$A$2,0,0,COUNTA('Round Duct Data'!C:C),2),2,FALSE),""),IFERROR(VLOOKUP(G43,OFFSET('Round Duct Data'!$A$3,0,0,COUNTA('Round Duct Data'!A:A),2),2,FALSE),"")))</f>
        <v/>
      </c>
      <c r="I43" s="179" t="str">
        <f t="shared" si="3"/>
        <v/>
      </c>
      <c r="J43" s="178"/>
      <c r="K43" s="179" t="str">
        <f t="shared" si="4"/>
        <v/>
      </c>
      <c r="L43" s="180" t="str">
        <f t="shared" si="1"/>
        <v/>
      </c>
      <c r="M43" s="180" t="str">
        <f t="shared" si="2"/>
        <v/>
      </c>
      <c r="N43" s="181" t="str">
        <f t="shared" si="5"/>
        <v/>
      </c>
      <c r="O43" s="181" t="str">
        <f t="shared" si="6"/>
        <v/>
      </c>
      <c r="P43" s="179" t="str">
        <f t="shared" si="0"/>
        <v/>
      </c>
      <c r="Q43" s="179" t="str">
        <f t="shared" si="7"/>
        <v/>
      </c>
      <c r="R43" s="179" t="str">
        <f t="shared" si="8"/>
        <v/>
      </c>
    </row>
    <row r="44" spans="2:18">
      <c r="B44" s="182"/>
      <c r="C44" s="191"/>
      <c r="D44" s="177"/>
      <c r="E44" s="177"/>
      <c r="F44" s="177"/>
      <c r="G44" s="177"/>
      <c r="H44" s="177" t="str">
        <f ca="1">IF(G44="","",IF(AND(E44&lt;&gt;"",F44&lt;&gt;""),IFERROR(VLOOKUP(G44,OFFSET('Rectangular Duct Data'!$A$2,0,0,COUNTA('Round Duct Data'!C:C),2),2,FALSE),""),IFERROR(VLOOKUP(G44,OFFSET('Round Duct Data'!$A$3,0,0,COUNTA('Round Duct Data'!A:A),2),2,FALSE),"")))</f>
        <v/>
      </c>
      <c r="I44" s="183" t="str">
        <f t="shared" si="3"/>
        <v/>
      </c>
      <c r="J44" s="182"/>
      <c r="K44" s="183" t="str">
        <f t="shared" si="4"/>
        <v/>
      </c>
      <c r="L44" s="184" t="str">
        <f t="shared" si="1"/>
        <v/>
      </c>
      <c r="M44" s="184" t="str">
        <f t="shared" si="2"/>
        <v/>
      </c>
      <c r="N44" s="185" t="str">
        <f t="shared" si="5"/>
        <v/>
      </c>
      <c r="O44" s="185" t="str">
        <f t="shared" si="6"/>
        <v/>
      </c>
      <c r="P44" s="183" t="str">
        <f t="shared" si="0"/>
        <v/>
      </c>
      <c r="Q44" s="183" t="str">
        <f t="shared" si="7"/>
        <v/>
      </c>
      <c r="R44" s="183" t="str">
        <f t="shared" si="8"/>
        <v/>
      </c>
    </row>
    <row r="45" spans="2:18">
      <c r="B45" s="178"/>
      <c r="C45" s="190"/>
      <c r="D45" s="176"/>
      <c r="E45" s="176"/>
      <c r="F45" s="176"/>
      <c r="G45" s="176"/>
      <c r="H45" s="176" t="str">
        <f ca="1">IF(G45="","",IF(AND(E45&lt;&gt;"",F45&lt;&gt;""),IFERROR(VLOOKUP(G45,OFFSET('Rectangular Duct Data'!$A$2,0,0,COUNTA('Round Duct Data'!C:C),2),2,FALSE),""),IFERROR(VLOOKUP(G45,OFFSET('Round Duct Data'!$A$3,0,0,COUNTA('Round Duct Data'!A:A),2),2,FALSE),"")))</f>
        <v/>
      </c>
      <c r="I45" s="179" t="str">
        <f t="shared" si="3"/>
        <v/>
      </c>
      <c r="J45" s="178"/>
      <c r="K45" s="179" t="str">
        <f t="shared" si="4"/>
        <v/>
      </c>
      <c r="L45" s="180" t="str">
        <f t="shared" si="1"/>
        <v/>
      </c>
      <c r="M45" s="180" t="str">
        <f t="shared" si="2"/>
        <v/>
      </c>
      <c r="N45" s="181" t="str">
        <f t="shared" si="5"/>
        <v/>
      </c>
      <c r="O45" s="181" t="str">
        <f t="shared" si="6"/>
        <v/>
      </c>
      <c r="P45" s="179" t="str">
        <f t="shared" si="0"/>
        <v/>
      </c>
      <c r="Q45" s="179" t="str">
        <f t="shared" si="7"/>
        <v/>
      </c>
      <c r="R45" s="179" t="str">
        <f t="shared" si="8"/>
        <v/>
      </c>
    </row>
    <row r="46" spans="2:18">
      <c r="B46" s="182"/>
      <c r="C46" s="191"/>
      <c r="D46" s="177"/>
      <c r="E46" s="177"/>
      <c r="F46" s="177"/>
      <c r="G46" s="177"/>
      <c r="H46" s="177" t="str">
        <f ca="1">IF(G46="","",IF(AND(E46&lt;&gt;"",F46&lt;&gt;""),IFERROR(VLOOKUP(G46,OFFSET('Rectangular Duct Data'!$A$2,0,0,COUNTA('Round Duct Data'!C:C),2),2,FALSE),""),IFERROR(VLOOKUP(G46,OFFSET('Round Duct Data'!$A$3,0,0,COUNTA('Round Duct Data'!A:A),2),2,FALSE),"")))</f>
        <v/>
      </c>
      <c r="I46" s="183" t="str">
        <f t="shared" si="3"/>
        <v/>
      </c>
      <c r="J46" s="182"/>
      <c r="K46" s="183" t="str">
        <f t="shared" si="4"/>
        <v/>
      </c>
      <c r="L46" s="184" t="str">
        <f t="shared" si="1"/>
        <v/>
      </c>
      <c r="M46" s="184" t="str">
        <f t="shared" si="2"/>
        <v/>
      </c>
      <c r="N46" s="185" t="str">
        <f t="shared" si="5"/>
        <v/>
      </c>
      <c r="O46" s="185" t="str">
        <f t="shared" si="6"/>
        <v/>
      </c>
      <c r="P46" s="183" t="str">
        <f t="shared" si="0"/>
        <v/>
      </c>
      <c r="Q46" s="183" t="str">
        <f t="shared" si="7"/>
        <v/>
      </c>
      <c r="R46" s="183" t="str">
        <f t="shared" si="8"/>
        <v/>
      </c>
    </row>
    <row r="47" spans="2:18">
      <c r="B47" s="178"/>
      <c r="C47" s="190"/>
      <c r="D47" s="176"/>
      <c r="E47" s="176"/>
      <c r="F47" s="176"/>
      <c r="G47" s="176"/>
      <c r="H47" s="176" t="str">
        <f ca="1">IF(G47="","",IF(AND(E47&lt;&gt;"",F47&lt;&gt;""),IFERROR(VLOOKUP(G47,OFFSET('Rectangular Duct Data'!$A$2,0,0,COUNTA('Round Duct Data'!C:C),2),2,FALSE),""),IFERROR(VLOOKUP(G47,OFFSET('Round Duct Data'!$A$3,0,0,COUNTA('Round Duct Data'!A:A),2),2,FALSE),"")))</f>
        <v/>
      </c>
      <c r="I47" s="179" t="str">
        <f t="shared" si="3"/>
        <v/>
      </c>
      <c r="J47" s="178"/>
      <c r="K47" s="179" t="str">
        <f t="shared" si="4"/>
        <v/>
      </c>
      <c r="L47" s="180" t="str">
        <f t="shared" si="1"/>
        <v/>
      </c>
      <c r="M47" s="180" t="str">
        <f t="shared" si="2"/>
        <v/>
      </c>
      <c r="N47" s="181" t="str">
        <f t="shared" si="5"/>
        <v/>
      </c>
      <c r="O47" s="181" t="str">
        <f t="shared" si="6"/>
        <v/>
      </c>
      <c r="P47" s="179" t="str">
        <f t="shared" si="0"/>
        <v/>
      </c>
      <c r="Q47" s="179" t="str">
        <f t="shared" si="7"/>
        <v/>
      </c>
      <c r="R47" s="179" t="str">
        <f t="shared" si="8"/>
        <v/>
      </c>
    </row>
    <row r="48" spans="2:18">
      <c r="B48" s="182"/>
      <c r="C48" s="191"/>
      <c r="D48" s="177"/>
      <c r="E48" s="177"/>
      <c r="F48" s="177"/>
      <c r="G48" s="177"/>
      <c r="H48" s="177" t="str">
        <f ca="1">IF(G48="","",IF(AND(E48&lt;&gt;"",F48&lt;&gt;""),IFERROR(VLOOKUP(G48,OFFSET('Rectangular Duct Data'!$A$2,0,0,COUNTA('Round Duct Data'!C:C),2),2,FALSE),""),IFERROR(VLOOKUP(G48,OFFSET('Round Duct Data'!$A$3,0,0,COUNTA('Round Duct Data'!A:A),2),2,FALSE),"")))</f>
        <v/>
      </c>
      <c r="I48" s="183" t="str">
        <f t="shared" si="3"/>
        <v/>
      </c>
      <c r="J48" s="182"/>
      <c r="K48" s="183" t="str">
        <f t="shared" si="4"/>
        <v/>
      </c>
      <c r="L48" s="184" t="str">
        <f t="shared" si="1"/>
        <v/>
      </c>
      <c r="M48" s="184" t="str">
        <f t="shared" si="2"/>
        <v/>
      </c>
      <c r="N48" s="185" t="str">
        <f t="shared" si="5"/>
        <v/>
      </c>
      <c r="O48" s="185" t="str">
        <f t="shared" si="6"/>
        <v/>
      </c>
      <c r="P48" s="183" t="str">
        <f t="shared" si="0"/>
        <v/>
      </c>
      <c r="Q48" s="183" t="str">
        <f t="shared" si="7"/>
        <v/>
      </c>
      <c r="R48" s="183" t="str">
        <f t="shared" si="8"/>
        <v/>
      </c>
    </row>
    <row r="49" spans="2:18">
      <c r="B49" s="178"/>
      <c r="C49" s="190"/>
      <c r="D49" s="176"/>
      <c r="E49" s="176"/>
      <c r="F49" s="176"/>
      <c r="G49" s="176"/>
      <c r="H49" s="176" t="str">
        <f ca="1">IF(G49="","",IF(AND(E49&lt;&gt;"",F49&lt;&gt;""),IFERROR(VLOOKUP(G49,OFFSET('Rectangular Duct Data'!$A$2,0,0,COUNTA('Round Duct Data'!C:C),2),2,FALSE),""),IFERROR(VLOOKUP(G49,OFFSET('Round Duct Data'!$A$3,0,0,COUNTA('Round Duct Data'!A:A),2),2,FALSE),"")))</f>
        <v/>
      </c>
      <c r="I49" s="179" t="str">
        <f t="shared" si="3"/>
        <v/>
      </c>
      <c r="J49" s="178"/>
      <c r="K49" s="179" t="str">
        <f t="shared" si="4"/>
        <v/>
      </c>
      <c r="L49" s="180" t="str">
        <f t="shared" si="1"/>
        <v/>
      </c>
      <c r="M49" s="180" t="str">
        <f t="shared" si="2"/>
        <v/>
      </c>
      <c r="N49" s="181" t="str">
        <f t="shared" si="5"/>
        <v/>
      </c>
      <c r="O49" s="181" t="str">
        <f t="shared" si="6"/>
        <v/>
      </c>
      <c r="P49" s="179" t="str">
        <f t="shared" si="0"/>
        <v/>
      </c>
      <c r="Q49" s="179" t="str">
        <f t="shared" si="7"/>
        <v/>
      </c>
      <c r="R49" s="179" t="str">
        <f t="shared" si="8"/>
        <v/>
      </c>
    </row>
    <row r="50" spans="2:18">
      <c r="B50" s="182"/>
      <c r="C50" s="191"/>
      <c r="D50" s="177"/>
      <c r="E50" s="177"/>
      <c r="F50" s="177"/>
      <c r="G50" s="177"/>
      <c r="H50" s="177" t="str">
        <f ca="1">IF(G50="","",IF(AND(E50&lt;&gt;"",F50&lt;&gt;""),IFERROR(VLOOKUP(G50,OFFSET('Rectangular Duct Data'!$A$2,0,0,COUNTA('Round Duct Data'!C:C),2),2,FALSE),""),IFERROR(VLOOKUP(G50,OFFSET('Round Duct Data'!$A$3,0,0,COUNTA('Round Duct Data'!A:A),2),2,FALSE),"")))</f>
        <v/>
      </c>
      <c r="I50" s="183" t="str">
        <f t="shared" si="3"/>
        <v/>
      </c>
      <c r="J50" s="182"/>
      <c r="K50" s="183" t="str">
        <f t="shared" si="4"/>
        <v/>
      </c>
      <c r="L50" s="184" t="str">
        <f t="shared" si="1"/>
        <v/>
      </c>
      <c r="M50" s="184" t="str">
        <f t="shared" si="2"/>
        <v/>
      </c>
      <c r="N50" s="185" t="str">
        <f t="shared" si="5"/>
        <v/>
      </c>
      <c r="O50" s="185" t="str">
        <f t="shared" si="6"/>
        <v/>
      </c>
      <c r="P50" s="183" t="str">
        <f t="shared" si="0"/>
        <v/>
      </c>
      <c r="Q50" s="183" t="str">
        <f t="shared" si="7"/>
        <v/>
      </c>
      <c r="R50" s="183" t="str">
        <f t="shared" si="8"/>
        <v/>
      </c>
    </row>
    <row r="51" spans="2:18">
      <c r="B51" s="178"/>
      <c r="C51" s="190"/>
      <c r="D51" s="176"/>
      <c r="E51" s="176"/>
      <c r="F51" s="176"/>
      <c r="G51" s="176"/>
      <c r="H51" s="176" t="str">
        <f ca="1">IF(G51="","",IF(AND(E51&lt;&gt;"",F51&lt;&gt;""),IFERROR(VLOOKUP(G51,OFFSET('Rectangular Duct Data'!$A$2,0,0,COUNTA('Round Duct Data'!C:C),2),2,FALSE),""),IFERROR(VLOOKUP(G51,OFFSET('Round Duct Data'!$A$3,0,0,COUNTA('Round Duct Data'!A:A),2),2,FALSE),"")))</f>
        <v/>
      </c>
      <c r="I51" s="179" t="str">
        <f t="shared" si="3"/>
        <v/>
      </c>
      <c r="J51" s="178"/>
      <c r="K51" s="179" t="str">
        <f t="shared" si="4"/>
        <v/>
      </c>
      <c r="L51" s="180" t="str">
        <f t="shared" si="1"/>
        <v/>
      </c>
      <c r="M51" s="180" t="str">
        <f t="shared" si="2"/>
        <v/>
      </c>
      <c r="N51" s="181" t="str">
        <f t="shared" si="5"/>
        <v/>
      </c>
      <c r="O51" s="181" t="str">
        <f t="shared" si="6"/>
        <v/>
      </c>
      <c r="P51" s="179" t="str">
        <f t="shared" si="0"/>
        <v/>
      </c>
      <c r="Q51" s="179" t="str">
        <f t="shared" si="7"/>
        <v/>
      </c>
      <c r="R51" s="179" t="str">
        <f t="shared" si="8"/>
        <v/>
      </c>
    </row>
    <row r="52" spans="2:18">
      <c r="B52" s="182"/>
      <c r="C52" s="191"/>
      <c r="D52" s="177"/>
      <c r="E52" s="177"/>
      <c r="F52" s="177"/>
      <c r="G52" s="177"/>
      <c r="H52" s="177" t="str">
        <f ca="1">IF(G52="","",IF(AND(E52&lt;&gt;"",F52&lt;&gt;""),IFERROR(VLOOKUP(G52,OFFSET('Rectangular Duct Data'!$A$2,0,0,COUNTA('Round Duct Data'!C:C),2),2,FALSE),""),IFERROR(VLOOKUP(G52,OFFSET('Round Duct Data'!$A$3,0,0,COUNTA('Round Duct Data'!A:A),2),2,FALSE),"")))</f>
        <v/>
      </c>
      <c r="I52" s="183" t="str">
        <f t="shared" si="3"/>
        <v/>
      </c>
      <c r="J52" s="182"/>
      <c r="K52" s="183" t="str">
        <f t="shared" si="4"/>
        <v/>
      </c>
      <c r="L52" s="184" t="str">
        <f t="shared" si="1"/>
        <v/>
      </c>
      <c r="M52" s="184" t="str">
        <f t="shared" si="2"/>
        <v/>
      </c>
      <c r="N52" s="185" t="str">
        <f t="shared" si="5"/>
        <v/>
      </c>
      <c r="O52" s="185" t="str">
        <f t="shared" si="6"/>
        <v/>
      </c>
      <c r="P52" s="183" t="str">
        <f t="shared" si="0"/>
        <v/>
      </c>
      <c r="Q52" s="183" t="str">
        <f t="shared" si="7"/>
        <v/>
      </c>
      <c r="R52" s="183" t="str">
        <f t="shared" si="8"/>
        <v/>
      </c>
    </row>
    <row r="53" spans="2:18">
      <c r="B53" s="178"/>
      <c r="C53" s="190"/>
      <c r="D53" s="176"/>
      <c r="E53" s="176"/>
      <c r="F53" s="176"/>
      <c r="G53" s="176"/>
      <c r="H53" s="176" t="str">
        <f ca="1">IF(G53="","",IF(AND(E53&lt;&gt;"",F53&lt;&gt;""),IFERROR(VLOOKUP(G53,OFFSET('Rectangular Duct Data'!$A$2,0,0,COUNTA('Round Duct Data'!C:C),2),2,FALSE),""),IFERROR(VLOOKUP(G53,OFFSET('Round Duct Data'!$A$3,0,0,COUNTA('Round Duct Data'!A:A),2),2,FALSE),"")))</f>
        <v/>
      </c>
      <c r="I53" s="179" t="str">
        <f t="shared" si="3"/>
        <v/>
      </c>
      <c r="J53" s="178"/>
      <c r="K53" s="179" t="str">
        <f t="shared" si="4"/>
        <v/>
      </c>
      <c r="L53" s="180" t="str">
        <f t="shared" si="1"/>
        <v/>
      </c>
      <c r="M53" s="180" t="str">
        <f t="shared" si="2"/>
        <v/>
      </c>
      <c r="N53" s="181" t="str">
        <f t="shared" si="5"/>
        <v/>
      </c>
      <c r="O53" s="181" t="str">
        <f t="shared" si="6"/>
        <v/>
      </c>
      <c r="P53" s="179" t="str">
        <f t="shared" si="0"/>
        <v/>
      </c>
      <c r="Q53" s="179" t="str">
        <f t="shared" si="7"/>
        <v/>
      </c>
      <c r="R53" s="179" t="str">
        <f t="shared" si="8"/>
        <v/>
      </c>
    </row>
    <row r="54" spans="2:18">
      <c r="B54" s="182"/>
      <c r="C54" s="191"/>
      <c r="D54" s="177"/>
      <c r="E54" s="177"/>
      <c r="F54" s="177"/>
      <c r="G54" s="177"/>
      <c r="H54" s="177" t="str">
        <f ca="1">IF(G54="","",IF(AND(E54&lt;&gt;"",F54&lt;&gt;""),IFERROR(VLOOKUP(G54,OFFSET('Rectangular Duct Data'!$A$2,0,0,COUNTA('Round Duct Data'!C:C),2),2,FALSE),""),IFERROR(VLOOKUP(G54,OFFSET('Round Duct Data'!$A$3,0,0,COUNTA('Round Duct Data'!A:A),2),2,FALSE),"")))</f>
        <v/>
      </c>
      <c r="I54" s="183" t="str">
        <f t="shared" si="3"/>
        <v/>
      </c>
      <c r="J54" s="182"/>
      <c r="K54" s="183" t="str">
        <f t="shared" si="4"/>
        <v/>
      </c>
      <c r="L54" s="184" t="str">
        <f t="shared" si="1"/>
        <v/>
      </c>
      <c r="M54" s="184" t="str">
        <f t="shared" si="2"/>
        <v/>
      </c>
      <c r="N54" s="185" t="str">
        <f t="shared" si="5"/>
        <v/>
      </c>
      <c r="O54" s="185" t="str">
        <f t="shared" si="6"/>
        <v/>
      </c>
      <c r="P54" s="183" t="str">
        <f t="shared" si="0"/>
        <v/>
      </c>
      <c r="Q54" s="183" t="str">
        <f t="shared" si="7"/>
        <v/>
      </c>
      <c r="R54" s="183" t="str">
        <f t="shared" si="8"/>
        <v/>
      </c>
    </row>
    <row r="55" spans="2:18">
      <c r="B55" s="178"/>
      <c r="C55" s="190"/>
      <c r="D55" s="176"/>
      <c r="E55" s="176"/>
      <c r="F55" s="176"/>
      <c r="G55" s="176"/>
      <c r="H55" s="176" t="str">
        <f ca="1">IF(G55="","",IF(AND(E55&lt;&gt;"",F55&lt;&gt;""),IFERROR(VLOOKUP(G55,OFFSET('Rectangular Duct Data'!$A$2,0,0,COUNTA('Round Duct Data'!C:C),2),2,FALSE),""),IFERROR(VLOOKUP(G55,OFFSET('Round Duct Data'!$A$3,0,0,COUNTA('Round Duct Data'!A:A),2),2,FALSE),"")))</f>
        <v/>
      </c>
      <c r="I55" s="179" t="str">
        <f t="shared" si="3"/>
        <v/>
      </c>
      <c r="J55" s="178"/>
      <c r="K55" s="179" t="str">
        <f t="shared" si="4"/>
        <v/>
      </c>
      <c r="L55" s="180" t="str">
        <f t="shared" si="1"/>
        <v/>
      </c>
      <c r="M55" s="180" t="str">
        <f t="shared" si="2"/>
        <v/>
      </c>
      <c r="N55" s="181" t="str">
        <f t="shared" si="5"/>
        <v/>
      </c>
      <c r="O55" s="181" t="str">
        <f t="shared" si="6"/>
        <v/>
      </c>
      <c r="P55" s="179" t="str">
        <f t="shared" si="0"/>
        <v/>
      </c>
      <c r="Q55" s="179" t="str">
        <f t="shared" si="7"/>
        <v/>
      </c>
      <c r="R55" s="179" t="str">
        <f t="shared" si="8"/>
        <v/>
      </c>
    </row>
    <row r="56" spans="2:18">
      <c r="B56" s="182"/>
      <c r="C56" s="191"/>
      <c r="D56" s="177"/>
      <c r="E56" s="177"/>
      <c r="F56" s="177"/>
      <c r="G56" s="177"/>
      <c r="H56" s="177" t="str">
        <f ca="1">IF(G56="","",IF(AND(E56&lt;&gt;"",F56&lt;&gt;""),IFERROR(VLOOKUP(G56,OFFSET('Rectangular Duct Data'!$A$2,0,0,COUNTA('Round Duct Data'!C:C),2),2,FALSE),""),IFERROR(VLOOKUP(G56,OFFSET('Round Duct Data'!$A$3,0,0,COUNTA('Round Duct Data'!A:A),2),2,FALSE),"")))</f>
        <v/>
      </c>
      <c r="I56" s="183" t="str">
        <f t="shared" si="3"/>
        <v/>
      </c>
      <c r="J56" s="182"/>
      <c r="K56" s="183" t="str">
        <f t="shared" si="4"/>
        <v/>
      </c>
      <c r="L56" s="184" t="str">
        <f t="shared" si="1"/>
        <v/>
      </c>
      <c r="M56" s="184" t="str">
        <f t="shared" si="2"/>
        <v/>
      </c>
      <c r="N56" s="185" t="str">
        <f t="shared" si="5"/>
        <v/>
      </c>
      <c r="O56" s="185" t="str">
        <f t="shared" si="6"/>
        <v/>
      </c>
      <c r="P56" s="183" t="str">
        <f t="shared" si="0"/>
        <v/>
      </c>
      <c r="Q56" s="183" t="str">
        <f t="shared" si="7"/>
        <v/>
      </c>
      <c r="R56" s="183" t="str">
        <f t="shared" si="8"/>
        <v/>
      </c>
    </row>
    <row r="57" spans="2:18">
      <c r="B57" s="178"/>
      <c r="C57" s="190"/>
      <c r="D57" s="176"/>
      <c r="E57" s="176"/>
      <c r="F57" s="176"/>
      <c r="G57" s="176"/>
      <c r="H57" s="176" t="str">
        <f ca="1">IF(G57="","",IF(AND(E57&lt;&gt;"",F57&lt;&gt;""),IFERROR(VLOOKUP(G57,OFFSET('Rectangular Duct Data'!$A$2,0,0,COUNTA('Round Duct Data'!C:C),2),2,FALSE),""),IFERROR(VLOOKUP(G57,OFFSET('Round Duct Data'!$A$3,0,0,COUNTA('Round Duct Data'!A:A),2),2,FALSE),"")))</f>
        <v/>
      </c>
      <c r="I57" s="179" t="str">
        <f t="shared" si="3"/>
        <v/>
      </c>
      <c r="J57" s="178"/>
      <c r="K57" s="179" t="str">
        <f t="shared" si="4"/>
        <v/>
      </c>
      <c r="L57" s="180" t="str">
        <f t="shared" si="1"/>
        <v/>
      </c>
      <c r="M57" s="180" t="str">
        <f t="shared" si="2"/>
        <v/>
      </c>
      <c r="N57" s="181" t="str">
        <f t="shared" si="5"/>
        <v/>
      </c>
      <c r="O57" s="181" t="str">
        <f t="shared" si="6"/>
        <v/>
      </c>
      <c r="P57" s="179" t="str">
        <f t="shared" si="0"/>
        <v/>
      </c>
      <c r="Q57" s="179" t="str">
        <f t="shared" si="7"/>
        <v/>
      </c>
      <c r="R57" s="179" t="str">
        <f t="shared" si="8"/>
        <v/>
      </c>
    </row>
    <row r="58" spans="2:18">
      <c r="B58" s="182"/>
      <c r="C58" s="191"/>
      <c r="D58" s="177"/>
      <c r="E58" s="177"/>
      <c r="F58" s="177"/>
      <c r="G58" s="177"/>
      <c r="H58" s="177" t="str">
        <f ca="1">IF(G58="","",IF(AND(E58&lt;&gt;"",F58&lt;&gt;""),IFERROR(VLOOKUP(G58,OFFSET('Rectangular Duct Data'!$A$2,0,0,COUNTA('Round Duct Data'!C:C),2),2,FALSE),""),IFERROR(VLOOKUP(G58,OFFSET('Round Duct Data'!$A$3,0,0,COUNTA('Round Duct Data'!A:A),2),2,FALSE),"")))</f>
        <v/>
      </c>
      <c r="I58" s="183" t="str">
        <f t="shared" si="3"/>
        <v/>
      </c>
      <c r="J58" s="182"/>
      <c r="K58" s="183" t="str">
        <f t="shared" si="4"/>
        <v/>
      </c>
      <c r="L58" s="184" t="str">
        <f t="shared" si="1"/>
        <v/>
      </c>
      <c r="M58" s="184" t="str">
        <f t="shared" si="2"/>
        <v/>
      </c>
      <c r="N58" s="185" t="str">
        <f t="shared" si="5"/>
        <v/>
      </c>
      <c r="O58" s="185" t="str">
        <f t="shared" si="6"/>
        <v/>
      </c>
      <c r="P58" s="183" t="str">
        <f t="shared" si="0"/>
        <v/>
      </c>
      <c r="Q58" s="183" t="str">
        <f t="shared" si="7"/>
        <v/>
      </c>
      <c r="R58" s="183" t="str">
        <f t="shared" si="8"/>
        <v/>
      </c>
    </row>
    <row r="59" spans="2:18">
      <c r="B59" s="178"/>
      <c r="C59" s="190"/>
      <c r="D59" s="176"/>
      <c r="E59" s="176"/>
      <c r="F59" s="176"/>
      <c r="G59" s="176"/>
      <c r="H59" s="176" t="str">
        <f ca="1">IF(G59="","",IF(AND(E59&lt;&gt;"",F59&lt;&gt;""),IFERROR(VLOOKUP(G59,OFFSET('Rectangular Duct Data'!$A$2,0,0,COUNTA('Round Duct Data'!C:C),2),2,FALSE),""),IFERROR(VLOOKUP(G59,OFFSET('Round Duct Data'!$A$3,0,0,COUNTA('Round Duct Data'!A:A),2),2,FALSE),"")))</f>
        <v/>
      </c>
      <c r="I59" s="179" t="str">
        <f t="shared" si="3"/>
        <v/>
      </c>
      <c r="J59" s="178"/>
      <c r="K59" s="179" t="str">
        <f t="shared" si="4"/>
        <v/>
      </c>
      <c r="L59" s="180" t="str">
        <f t="shared" si="1"/>
        <v/>
      </c>
      <c r="M59" s="180" t="str">
        <f t="shared" si="2"/>
        <v/>
      </c>
      <c r="N59" s="181" t="str">
        <f t="shared" si="5"/>
        <v/>
      </c>
      <c r="O59" s="181" t="str">
        <f t="shared" si="6"/>
        <v/>
      </c>
      <c r="P59" s="179" t="str">
        <f t="shared" si="0"/>
        <v/>
      </c>
      <c r="Q59" s="179" t="str">
        <f t="shared" si="7"/>
        <v/>
      </c>
      <c r="R59" s="179" t="str">
        <f t="shared" si="8"/>
        <v/>
      </c>
    </row>
    <row r="60" spans="2:18">
      <c r="B60" s="182"/>
      <c r="C60" s="191"/>
      <c r="D60" s="177"/>
      <c r="E60" s="177"/>
      <c r="F60" s="177"/>
      <c r="G60" s="177"/>
      <c r="H60" s="177" t="str">
        <f ca="1">IF(G60="","",IF(AND(E60&lt;&gt;"",F60&lt;&gt;""),IFERROR(VLOOKUP(G60,OFFSET('Rectangular Duct Data'!$A$2,0,0,COUNTA('Round Duct Data'!C:C),2),2,FALSE),""),IFERROR(VLOOKUP(G60,OFFSET('Round Duct Data'!$A$3,0,0,COUNTA('Round Duct Data'!A:A),2),2,FALSE),"")))</f>
        <v/>
      </c>
      <c r="I60" s="183" t="str">
        <f t="shared" si="3"/>
        <v/>
      </c>
      <c r="J60" s="182"/>
      <c r="K60" s="183" t="str">
        <f t="shared" si="4"/>
        <v/>
      </c>
      <c r="L60" s="184" t="str">
        <f t="shared" si="1"/>
        <v/>
      </c>
      <c r="M60" s="184" t="str">
        <f t="shared" si="2"/>
        <v/>
      </c>
      <c r="N60" s="185" t="str">
        <f t="shared" si="5"/>
        <v/>
      </c>
      <c r="O60" s="185" t="str">
        <f t="shared" si="6"/>
        <v/>
      </c>
      <c r="P60" s="183" t="str">
        <f t="shared" si="0"/>
        <v/>
      </c>
      <c r="Q60" s="183" t="str">
        <f t="shared" si="7"/>
        <v/>
      </c>
      <c r="R60" s="183" t="str">
        <f t="shared" si="8"/>
        <v/>
      </c>
    </row>
    <row r="61" spans="2:18">
      <c r="B61" s="178"/>
      <c r="C61" s="190"/>
      <c r="D61" s="176"/>
      <c r="E61" s="176"/>
      <c r="F61" s="176"/>
      <c r="G61" s="176"/>
      <c r="H61" s="176" t="str">
        <f ca="1">IF(G61="","",IF(AND(E61&lt;&gt;"",F61&lt;&gt;""),IFERROR(VLOOKUP(G61,OFFSET('Rectangular Duct Data'!$A$2,0,0,COUNTA('Round Duct Data'!C:C),2),2,FALSE),""),IFERROR(VLOOKUP(G61,OFFSET('Round Duct Data'!$A$3,0,0,COUNTA('Round Duct Data'!A:A),2),2,FALSE),"")))</f>
        <v/>
      </c>
      <c r="I61" s="179" t="str">
        <f t="shared" si="3"/>
        <v/>
      </c>
      <c r="J61" s="178"/>
      <c r="K61" s="179" t="str">
        <f t="shared" si="4"/>
        <v/>
      </c>
      <c r="L61" s="180" t="str">
        <f t="shared" si="1"/>
        <v/>
      </c>
      <c r="M61" s="180" t="str">
        <f t="shared" si="2"/>
        <v/>
      </c>
      <c r="N61" s="181" t="str">
        <f t="shared" si="5"/>
        <v/>
      </c>
      <c r="O61" s="181" t="str">
        <f t="shared" si="6"/>
        <v/>
      </c>
      <c r="P61" s="179" t="str">
        <f t="shared" si="0"/>
        <v/>
      </c>
      <c r="Q61" s="179" t="str">
        <f t="shared" si="7"/>
        <v/>
      </c>
      <c r="R61" s="179" t="str">
        <f t="shared" si="8"/>
        <v/>
      </c>
    </row>
    <row r="62" spans="2:18">
      <c r="B62" s="182"/>
      <c r="C62" s="191"/>
      <c r="D62" s="177"/>
      <c r="E62" s="177"/>
      <c r="F62" s="177"/>
      <c r="G62" s="177"/>
      <c r="H62" s="177" t="str">
        <f ca="1">IF(G62="","",IF(AND(E62&lt;&gt;"",F62&lt;&gt;""),IFERROR(VLOOKUP(G62,OFFSET('Rectangular Duct Data'!$A$2,0,0,COUNTA('Round Duct Data'!C:C),2),2,FALSE),""),IFERROR(VLOOKUP(G62,OFFSET('Round Duct Data'!$A$3,0,0,COUNTA('Round Duct Data'!A:A),2),2,FALSE),"")))</f>
        <v/>
      </c>
      <c r="I62" s="183" t="str">
        <f t="shared" si="3"/>
        <v/>
      </c>
      <c r="J62" s="182"/>
      <c r="K62" s="183" t="str">
        <f t="shared" si="4"/>
        <v/>
      </c>
      <c r="L62" s="184" t="str">
        <f t="shared" si="1"/>
        <v/>
      </c>
      <c r="M62" s="184" t="str">
        <f t="shared" si="2"/>
        <v/>
      </c>
      <c r="N62" s="185" t="str">
        <f t="shared" si="5"/>
        <v/>
      </c>
      <c r="O62" s="185" t="str">
        <f t="shared" si="6"/>
        <v/>
      </c>
      <c r="P62" s="183" t="str">
        <f t="shared" si="0"/>
        <v/>
      </c>
      <c r="Q62" s="183" t="str">
        <f t="shared" si="7"/>
        <v/>
      </c>
      <c r="R62" s="183" t="str">
        <f t="shared" si="8"/>
        <v/>
      </c>
    </row>
    <row r="63" spans="2:18">
      <c r="B63" s="178"/>
      <c r="C63" s="190"/>
      <c r="D63" s="176"/>
      <c r="E63" s="176"/>
      <c r="F63" s="176"/>
      <c r="G63" s="176"/>
      <c r="H63" s="176" t="str">
        <f ca="1">IF(G63="","",IF(AND(E63&lt;&gt;"",F63&lt;&gt;""),IFERROR(VLOOKUP(G63,OFFSET('Rectangular Duct Data'!$A$2,0,0,COUNTA('Round Duct Data'!C:C),2),2,FALSE),""),IFERROR(VLOOKUP(G63,OFFSET('Round Duct Data'!$A$3,0,0,COUNTA('Round Duct Data'!A:A),2),2,FALSE),"")))</f>
        <v/>
      </c>
      <c r="I63" s="179" t="str">
        <f t="shared" si="3"/>
        <v/>
      </c>
      <c r="J63" s="178"/>
      <c r="K63" s="179" t="str">
        <f t="shared" si="4"/>
        <v/>
      </c>
      <c r="L63" s="180" t="str">
        <f t="shared" si="1"/>
        <v/>
      </c>
      <c r="M63" s="180" t="str">
        <f t="shared" si="2"/>
        <v/>
      </c>
      <c r="N63" s="181" t="str">
        <f t="shared" si="5"/>
        <v/>
      </c>
      <c r="O63" s="181" t="str">
        <f t="shared" si="6"/>
        <v/>
      </c>
      <c r="P63" s="179" t="str">
        <f t="shared" si="0"/>
        <v/>
      </c>
      <c r="Q63" s="179" t="str">
        <f t="shared" si="7"/>
        <v/>
      </c>
      <c r="R63" s="179" t="str">
        <f t="shared" si="8"/>
        <v/>
      </c>
    </row>
    <row r="64" spans="2:18">
      <c r="B64" s="182"/>
      <c r="C64" s="191"/>
      <c r="D64" s="177"/>
      <c r="E64" s="177"/>
      <c r="F64" s="177"/>
      <c r="G64" s="177"/>
      <c r="H64" s="177" t="str">
        <f ca="1">IF(G64="","",IF(AND(E64&lt;&gt;"",F64&lt;&gt;""),IFERROR(VLOOKUP(G64,OFFSET('Rectangular Duct Data'!$A$2,0,0,COUNTA('Round Duct Data'!C:C),2),2,FALSE),""),IFERROR(VLOOKUP(G64,OFFSET('Round Duct Data'!$A$3,0,0,COUNTA('Round Duct Data'!A:A),2),2,FALSE),"")))</f>
        <v/>
      </c>
      <c r="I64" s="183" t="str">
        <f t="shared" si="3"/>
        <v/>
      </c>
      <c r="J64" s="182"/>
      <c r="K64" s="183" t="str">
        <f t="shared" si="4"/>
        <v/>
      </c>
      <c r="L64" s="184" t="str">
        <f t="shared" si="1"/>
        <v/>
      </c>
      <c r="M64" s="184" t="str">
        <f t="shared" si="2"/>
        <v/>
      </c>
      <c r="N64" s="185" t="str">
        <f t="shared" si="5"/>
        <v/>
      </c>
      <c r="O64" s="185" t="str">
        <f t="shared" si="6"/>
        <v/>
      </c>
      <c r="P64" s="183" t="str">
        <f t="shared" si="0"/>
        <v/>
      </c>
      <c r="Q64" s="183" t="str">
        <f t="shared" si="7"/>
        <v/>
      </c>
      <c r="R64" s="183" t="str">
        <f t="shared" si="8"/>
        <v/>
      </c>
    </row>
    <row r="65" spans="2:18">
      <c r="B65" s="178"/>
      <c r="C65" s="190"/>
      <c r="D65" s="176"/>
      <c r="E65" s="176"/>
      <c r="F65" s="176"/>
      <c r="G65" s="176"/>
      <c r="H65" s="176" t="str">
        <f ca="1">IF(G65="","",IF(AND(E65&lt;&gt;"",F65&lt;&gt;""),IFERROR(VLOOKUP(G65,OFFSET('Rectangular Duct Data'!$A$2,0,0,COUNTA('Round Duct Data'!C:C),2),2,FALSE),""),IFERROR(VLOOKUP(G65,OFFSET('Round Duct Data'!$A$3,0,0,COUNTA('Round Duct Data'!A:A),2),2,FALSE),"")))</f>
        <v/>
      </c>
      <c r="I65" s="179" t="str">
        <f t="shared" si="3"/>
        <v/>
      </c>
      <c r="J65" s="178"/>
      <c r="K65" s="179" t="str">
        <f t="shared" si="4"/>
        <v/>
      </c>
      <c r="L65" s="180" t="str">
        <f t="shared" si="1"/>
        <v/>
      </c>
      <c r="M65" s="180" t="str">
        <f t="shared" si="2"/>
        <v/>
      </c>
      <c r="N65" s="181" t="str">
        <f t="shared" si="5"/>
        <v/>
      </c>
      <c r="O65" s="181" t="str">
        <f t="shared" si="6"/>
        <v/>
      </c>
      <c r="P65" s="179" t="str">
        <f t="shared" si="0"/>
        <v/>
      </c>
      <c r="Q65" s="179" t="str">
        <f t="shared" si="7"/>
        <v/>
      </c>
      <c r="R65" s="179" t="str">
        <f t="shared" si="8"/>
        <v/>
      </c>
    </row>
    <row r="66" spans="2:18">
      <c r="B66" s="182"/>
      <c r="C66" s="191"/>
      <c r="D66" s="177"/>
      <c r="E66" s="177"/>
      <c r="F66" s="177"/>
      <c r="G66" s="177"/>
      <c r="H66" s="177" t="str">
        <f ca="1">IF(G66="","",IF(AND(E66&lt;&gt;"",F66&lt;&gt;""),IFERROR(VLOOKUP(G66,OFFSET('Rectangular Duct Data'!$A$2,0,0,COUNTA('Round Duct Data'!C:C),2),2,FALSE),""),IFERROR(VLOOKUP(G66,OFFSET('Round Duct Data'!$A$3,0,0,COUNTA('Round Duct Data'!A:A),2),2,FALSE),"")))</f>
        <v/>
      </c>
      <c r="I66" s="183" t="str">
        <f t="shared" si="3"/>
        <v/>
      </c>
      <c r="J66" s="182"/>
      <c r="K66" s="183" t="str">
        <f t="shared" si="4"/>
        <v/>
      </c>
      <c r="L66" s="184" t="str">
        <f t="shared" si="1"/>
        <v/>
      </c>
      <c r="M66" s="184" t="str">
        <f t="shared" si="2"/>
        <v/>
      </c>
      <c r="N66" s="185" t="str">
        <f t="shared" si="5"/>
        <v/>
      </c>
      <c r="O66" s="185" t="str">
        <f t="shared" si="6"/>
        <v/>
      </c>
      <c r="P66" s="183" t="str">
        <f t="shared" si="0"/>
        <v/>
      </c>
      <c r="Q66" s="183" t="str">
        <f t="shared" si="7"/>
        <v/>
      </c>
      <c r="R66" s="183" t="str">
        <f t="shared" si="8"/>
        <v/>
      </c>
    </row>
    <row r="67" spans="2:18">
      <c r="B67" s="178"/>
      <c r="C67" s="190"/>
      <c r="D67" s="176"/>
      <c r="E67" s="176"/>
      <c r="F67" s="176"/>
      <c r="G67" s="176"/>
      <c r="H67" s="176" t="str">
        <f ca="1">IF(G67="","",IF(AND(E67&lt;&gt;"",F67&lt;&gt;""),IFERROR(VLOOKUP(G67,OFFSET('Rectangular Duct Data'!$A$2,0,0,COUNTA('Round Duct Data'!C:C),2),2,FALSE),""),IFERROR(VLOOKUP(G67,OFFSET('Round Duct Data'!$A$3,0,0,COUNTA('Round Duct Data'!A:A),2),2,FALSE),"")))</f>
        <v/>
      </c>
      <c r="I67" s="179" t="str">
        <f t="shared" si="3"/>
        <v/>
      </c>
      <c r="J67" s="178"/>
      <c r="K67" s="179" t="str">
        <f t="shared" si="4"/>
        <v/>
      </c>
      <c r="L67" s="180" t="str">
        <f t="shared" si="1"/>
        <v/>
      </c>
      <c r="M67" s="180" t="str">
        <f t="shared" si="2"/>
        <v/>
      </c>
      <c r="N67" s="181" t="str">
        <f t="shared" si="5"/>
        <v/>
      </c>
      <c r="O67" s="181" t="str">
        <f t="shared" si="6"/>
        <v/>
      </c>
      <c r="P67" s="179" t="str">
        <f t="shared" si="0"/>
        <v/>
      </c>
      <c r="Q67" s="179" t="str">
        <f t="shared" si="7"/>
        <v/>
      </c>
      <c r="R67" s="179" t="str">
        <f t="shared" si="8"/>
        <v/>
      </c>
    </row>
    <row r="68" spans="2:18">
      <c r="B68" s="182"/>
      <c r="C68" s="191"/>
      <c r="D68" s="177"/>
      <c r="E68" s="177"/>
      <c r="F68" s="177"/>
      <c r="G68" s="177"/>
      <c r="H68" s="177" t="str">
        <f ca="1">IF(G68="","",IF(AND(E68&lt;&gt;"",F68&lt;&gt;""),IFERROR(VLOOKUP(G68,OFFSET('Rectangular Duct Data'!$A$2,0,0,COUNTA('Round Duct Data'!C:C),2),2,FALSE),""),IFERROR(VLOOKUP(G68,OFFSET('Round Duct Data'!$A$3,0,0,COUNTA('Round Duct Data'!A:A),2),2,FALSE),"")))</f>
        <v/>
      </c>
      <c r="I68" s="183" t="str">
        <f t="shared" si="3"/>
        <v/>
      </c>
      <c r="J68" s="182"/>
      <c r="K68" s="183" t="str">
        <f t="shared" si="4"/>
        <v/>
      </c>
      <c r="L68" s="184" t="str">
        <f t="shared" si="1"/>
        <v/>
      </c>
      <c r="M68" s="184" t="str">
        <f t="shared" si="2"/>
        <v/>
      </c>
      <c r="N68" s="185" t="str">
        <f t="shared" si="5"/>
        <v/>
      </c>
      <c r="O68" s="185" t="str">
        <f t="shared" si="6"/>
        <v/>
      </c>
      <c r="P68" s="183" t="str">
        <f t="shared" si="0"/>
        <v/>
      </c>
      <c r="Q68" s="183" t="str">
        <f t="shared" si="7"/>
        <v/>
      </c>
      <c r="R68" s="183" t="str">
        <f t="shared" si="8"/>
        <v/>
      </c>
    </row>
    <row r="69" spans="2:18">
      <c r="B69" s="178"/>
      <c r="C69" s="190"/>
      <c r="D69" s="176"/>
      <c r="E69" s="176"/>
      <c r="F69" s="176"/>
      <c r="G69" s="176"/>
      <c r="H69" s="176" t="str">
        <f ca="1">IF(G69="","",IF(AND(E69&lt;&gt;"",F69&lt;&gt;""),IFERROR(VLOOKUP(G69,OFFSET('Rectangular Duct Data'!$A$2,0,0,COUNTA('Round Duct Data'!C:C),2),2,FALSE),""),IFERROR(VLOOKUP(G69,OFFSET('Round Duct Data'!$A$3,0,0,COUNTA('Round Duct Data'!A:A),2),2,FALSE),"")))</f>
        <v/>
      </c>
      <c r="I69" s="179" t="str">
        <f t="shared" si="3"/>
        <v/>
      </c>
      <c r="J69" s="178"/>
      <c r="K69" s="179" t="str">
        <f t="shared" si="4"/>
        <v/>
      </c>
      <c r="L69" s="180" t="str">
        <f t="shared" si="1"/>
        <v/>
      </c>
      <c r="M69" s="180" t="str">
        <f t="shared" si="2"/>
        <v/>
      </c>
      <c r="N69" s="181" t="str">
        <f t="shared" si="5"/>
        <v/>
      </c>
      <c r="O69" s="181" t="str">
        <f t="shared" si="6"/>
        <v/>
      </c>
      <c r="P69" s="179" t="str">
        <f t="shared" si="0"/>
        <v/>
      </c>
      <c r="Q69" s="179" t="str">
        <f t="shared" si="7"/>
        <v/>
      </c>
      <c r="R69" s="179" t="str">
        <f t="shared" si="8"/>
        <v/>
      </c>
    </row>
    <row r="70" spans="2:18">
      <c r="B70" s="182"/>
      <c r="C70" s="191"/>
      <c r="D70" s="177"/>
      <c r="E70" s="177"/>
      <c r="F70" s="177"/>
      <c r="G70" s="177"/>
      <c r="H70" s="177" t="str">
        <f ca="1">IF(G70="","",IF(AND(E70&lt;&gt;"",F70&lt;&gt;""),IFERROR(VLOOKUP(G70,OFFSET('Rectangular Duct Data'!$A$2,0,0,COUNTA('Round Duct Data'!C:C),2),2,FALSE),""),IFERROR(VLOOKUP(G70,OFFSET('Round Duct Data'!$A$3,0,0,COUNTA('Round Duct Data'!A:A),2),2,FALSE),"")))</f>
        <v/>
      </c>
      <c r="I70" s="183" t="str">
        <f t="shared" si="3"/>
        <v/>
      </c>
      <c r="J70" s="182"/>
      <c r="K70" s="183" t="str">
        <f t="shared" si="4"/>
        <v/>
      </c>
      <c r="L70" s="184" t="str">
        <f t="shared" si="1"/>
        <v/>
      </c>
      <c r="M70" s="184" t="str">
        <f t="shared" si="2"/>
        <v/>
      </c>
      <c r="N70" s="185" t="str">
        <f t="shared" si="5"/>
        <v/>
      </c>
      <c r="O70" s="185" t="str">
        <f t="shared" si="6"/>
        <v/>
      </c>
      <c r="P70" s="183" t="str">
        <f t="shared" si="0"/>
        <v/>
      </c>
      <c r="Q70" s="183" t="str">
        <f t="shared" si="7"/>
        <v/>
      </c>
      <c r="R70" s="183" t="str">
        <f t="shared" si="8"/>
        <v/>
      </c>
    </row>
    <row r="71" spans="2:18">
      <c r="B71" s="178"/>
      <c r="C71" s="190"/>
      <c r="D71" s="176"/>
      <c r="E71" s="176"/>
      <c r="F71" s="176"/>
      <c r="G71" s="176"/>
      <c r="H71" s="176" t="str">
        <f ca="1">IF(G71="","",IF(AND(E71&lt;&gt;"",F71&lt;&gt;""),IFERROR(VLOOKUP(G71,OFFSET('Rectangular Duct Data'!$A$2,0,0,COUNTA('Round Duct Data'!C:C),2),2,FALSE),""),IFERROR(VLOOKUP(G71,OFFSET('Round Duct Data'!$A$3,0,0,COUNTA('Round Duct Data'!A:A),2),2,FALSE),"")))</f>
        <v/>
      </c>
      <c r="I71" s="179" t="str">
        <f t="shared" si="3"/>
        <v/>
      </c>
      <c r="J71" s="178"/>
      <c r="K71" s="179" t="str">
        <f t="shared" si="4"/>
        <v/>
      </c>
      <c r="L71" s="180" t="str">
        <f t="shared" si="1"/>
        <v/>
      </c>
      <c r="M71" s="180" t="str">
        <f t="shared" si="2"/>
        <v/>
      </c>
      <c r="N71" s="181" t="str">
        <f t="shared" si="5"/>
        <v/>
      </c>
      <c r="O71" s="181" t="str">
        <f t="shared" si="6"/>
        <v/>
      </c>
      <c r="P71" s="179" t="str">
        <f t="shared" si="0"/>
        <v/>
      </c>
      <c r="Q71" s="179" t="str">
        <f t="shared" si="7"/>
        <v/>
      </c>
      <c r="R71" s="179" t="str">
        <f t="shared" si="8"/>
        <v/>
      </c>
    </row>
    <row r="72" spans="2:18">
      <c r="B72" s="182"/>
      <c r="C72" s="191"/>
      <c r="D72" s="177"/>
      <c r="E72" s="177"/>
      <c r="F72" s="177"/>
      <c r="G72" s="177"/>
      <c r="H72" s="177" t="str">
        <f ca="1">IF(G72="","",IF(AND(E72&lt;&gt;"",F72&lt;&gt;""),IFERROR(VLOOKUP(G72,OFFSET('Rectangular Duct Data'!$A$2,0,0,COUNTA('Round Duct Data'!C:C),2),2,FALSE),""),IFERROR(VLOOKUP(G72,OFFSET('Round Duct Data'!$A$3,0,0,COUNTA('Round Duct Data'!A:A),2),2,FALSE),"")))</f>
        <v/>
      </c>
      <c r="I72" s="183" t="str">
        <f t="shared" si="3"/>
        <v/>
      </c>
      <c r="J72" s="182"/>
      <c r="K72" s="183" t="str">
        <f t="shared" si="4"/>
        <v/>
      </c>
      <c r="L72" s="184" t="str">
        <f t="shared" si="1"/>
        <v/>
      </c>
      <c r="M72" s="184" t="str">
        <f t="shared" si="2"/>
        <v/>
      </c>
      <c r="N72" s="185" t="str">
        <f t="shared" si="5"/>
        <v/>
      </c>
      <c r="O72" s="185" t="str">
        <f t="shared" si="6"/>
        <v/>
      </c>
      <c r="P72" s="183" t="str">
        <f t="shared" si="0"/>
        <v/>
      </c>
      <c r="Q72" s="183" t="str">
        <f t="shared" si="7"/>
        <v/>
      </c>
      <c r="R72" s="183" t="str">
        <f t="shared" si="8"/>
        <v/>
      </c>
    </row>
    <row r="73" spans="2:18">
      <c r="B73" s="178"/>
      <c r="C73" s="190"/>
      <c r="D73" s="176"/>
      <c r="E73" s="176"/>
      <c r="F73" s="176"/>
      <c r="G73" s="176"/>
      <c r="H73" s="176" t="str">
        <f ca="1">IF(G73="","",IF(AND(E73&lt;&gt;"",F73&lt;&gt;""),IFERROR(VLOOKUP(G73,OFFSET('Rectangular Duct Data'!$A$2,0,0,COUNTA('Round Duct Data'!C:C),2),2,FALSE),""),IFERROR(VLOOKUP(G73,OFFSET('Round Duct Data'!$A$3,0,0,COUNTA('Round Duct Data'!A:A),2),2,FALSE),"")))</f>
        <v/>
      </c>
      <c r="I73" s="179" t="str">
        <f t="shared" si="3"/>
        <v/>
      </c>
      <c r="J73" s="178"/>
      <c r="K73" s="179" t="str">
        <f t="shared" si="4"/>
        <v/>
      </c>
      <c r="L73" s="180" t="str">
        <f t="shared" si="1"/>
        <v/>
      </c>
      <c r="M73" s="180" t="str">
        <f t="shared" si="2"/>
        <v/>
      </c>
      <c r="N73" s="181" t="str">
        <f t="shared" si="5"/>
        <v/>
      </c>
      <c r="O73" s="181" t="str">
        <f t="shared" si="6"/>
        <v/>
      </c>
      <c r="P73" s="179" t="str">
        <f t="shared" si="0"/>
        <v/>
      </c>
      <c r="Q73" s="179" t="str">
        <f t="shared" si="7"/>
        <v/>
      </c>
      <c r="R73" s="179" t="str">
        <f t="shared" si="8"/>
        <v/>
      </c>
    </row>
    <row r="74" spans="2:18">
      <c r="B74" s="182"/>
      <c r="C74" s="191"/>
      <c r="D74" s="177"/>
      <c r="E74" s="177"/>
      <c r="F74" s="177"/>
      <c r="G74" s="177"/>
      <c r="H74" s="177" t="str">
        <f ca="1">IF(G74="","",IF(AND(E74&lt;&gt;"",F74&lt;&gt;""),IFERROR(VLOOKUP(G74,OFFSET('Rectangular Duct Data'!$A$2,0,0,COUNTA('Round Duct Data'!C:C),2),2,FALSE),""),IFERROR(VLOOKUP(G74,OFFSET('Round Duct Data'!$A$3,0,0,COUNTA('Round Duct Data'!A:A),2),2,FALSE),"")))</f>
        <v/>
      </c>
      <c r="I74" s="183" t="str">
        <f t="shared" si="3"/>
        <v/>
      </c>
      <c r="J74" s="182"/>
      <c r="K74" s="183" t="str">
        <f t="shared" si="4"/>
        <v/>
      </c>
      <c r="L74" s="184" t="str">
        <f t="shared" si="1"/>
        <v/>
      </c>
      <c r="M74" s="184" t="str">
        <f t="shared" si="2"/>
        <v/>
      </c>
      <c r="N74" s="185" t="str">
        <f t="shared" si="5"/>
        <v/>
      </c>
      <c r="O74" s="185" t="str">
        <f t="shared" si="6"/>
        <v/>
      </c>
      <c r="P74" s="183" t="str">
        <f t="shared" ref="P74:P137" si="9">IF(N74&lt;&gt;"",P73-N74-O74,"")</f>
        <v/>
      </c>
      <c r="Q74" s="183" t="str">
        <f t="shared" si="7"/>
        <v/>
      </c>
      <c r="R74" s="183" t="str">
        <f t="shared" si="8"/>
        <v/>
      </c>
    </row>
    <row r="75" spans="2:18">
      <c r="B75" s="178"/>
      <c r="C75" s="190"/>
      <c r="D75" s="176"/>
      <c r="E75" s="176"/>
      <c r="F75" s="176"/>
      <c r="G75" s="176"/>
      <c r="H75" s="176" t="str">
        <f ca="1">IF(G75="","",IF(AND(E75&lt;&gt;"",F75&lt;&gt;""),IFERROR(VLOOKUP(G75,OFFSET('Rectangular Duct Data'!$A$2,0,0,COUNTA('Round Duct Data'!C:C),2),2,FALSE),""),IFERROR(VLOOKUP(G75,OFFSET('Round Duct Data'!$A$3,0,0,COUNTA('Round Duct Data'!A:A),2),2,FALSE),"")))</f>
        <v/>
      </c>
      <c r="I75" s="179" t="str">
        <f t="shared" si="3"/>
        <v/>
      </c>
      <c r="J75" s="178"/>
      <c r="K75" s="179" t="str">
        <f t="shared" si="4"/>
        <v/>
      </c>
      <c r="L75" s="180" t="str">
        <f t="shared" ref="L75:L138" si="10">IF(AND(D75=0,E75=0),"",L74-D74)</f>
        <v/>
      </c>
      <c r="M75" s="180" t="str">
        <f t="shared" ref="M75:M138" si="11">IF(K75&lt;&gt;"",IF($E$6=2,L75/(ROUND(K75*(1000),1)),ROUND(L75/(K75),)),"")</f>
        <v/>
      </c>
      <c r="N75" s="181" t="str">
        <f t="shared" si="5"/>
        <v/>
      </c>
      <c r="O75" s="181" t="str">
        <f t="shared" si="6"/>
        <v/>
      </c>
      <c r="P75" s="179" t="str">
        <f t="shared" si="9"/>
        <v/>
      </c>
      <c r="Q75" s="179" t="str">
        <f t="shared" si="7"/>
        <v/>
      </c>
      <c r="R75" s="179" t="str">
        <f t="shared" si="8"/>
        <v/>
      </c>
    </row>
    <row r="76" spans="2:18">
      <c r="B76" s="182"/>
      <c r="C76" s="191"/>
      <c r="D76" s="177"/>
      <c r="E76" s="177"/>
      <c r="F76" s="177"/>
      <c r="G76" s="177"/>
      <c r="H76" s="177" t="str">
        <f ca="1">IF(G76="","",IF(AND(E76&lt;&gt;"",F76&lt;&gt;""),IFERROR(VLOOKUP(G76,OFFSET('Rectangular Duct Data'!$A$2,0,0,COUNTA('Round Duct Data'!C:C),2),2,FALSE),""),IFERROR(VLOOKUP(G76,OFFSET('Round Duct Data'!$A$3,0,0,COUNTA('Round Duct Data'!A:A),2),2,FALSE),"")))</f>
        <v/>
      </c>
      <c r="I76" s="183" t="str">
        <f t="shared" si="3"/>
        <v/>
      </c>
      <c r="J76" s="182"/>
      <c r="K76" s="183" t="str">
        <f t="shared" si="4"/>
        <v/>
      </c>
      <c r="L76" s="184" t="str">
        <f t="shared" si="10"/>
        <v/>
      </c>
      <c r="M76" s="184" t="str">
        <f t="shared" si="11"/>
        <v/>
      </c>
      <c r="N76" s="185" t="str">
        <f t="shared" si="5"/>
        <v/>
      </c>
      <c r="O76" s="185" t="str">
        <f t="shared" si="6"/>
        <v/>
      </c>
      <c r="P76" s="183" t="str">
        <f t="shared" si="9"/>
        <v/>
      </c>
      <c r="Q76" s="183" t="str">
        <f t="shared" si="7"/>
        <v/>
      </c>
      <c r="R76" s="183" t="str">
        <f t="shared" si="8"/>
        <v/>
      </c>
    </row>
    <row r="77" spans="2:18">
      <c r="B77" s="178"/>
      <c r="C77" s="190"/>
      <c r="D77" s="176"/>
      <c r="E77" s="176"/>
      <c r="F77" s="176"/>
      <c r="G77" s="176"/>
      <c r="H77" s="176" t="str">
        <f ca="1">IF(G77="","",IF(AND(E77&lt;&gt;"",F77&lt;&gt;""),IFERROR(VLOOKUP(G77,OFFSET('Rectangular Duct Data'!$A$2,0,0,COUNTA('Round Duct Data'!C:C),2),2,FALSE),""),IFERROR(VLOOKUP(G77,OFFSET('Round Duct Data'!$A$3,0,0,COUNTA('Round Duct Data'!A:A),2),2,FALSE),"")))</f>
        <v/>
      </c>
      <c r="I77" s="179" t="str">
        <f t="shared" ref="I77:I140" si="12">IF(E77&lt;&gt;"",IF(F77="",IF($E$6=2,E77/1000,E77),IF($E$6=2,(1.3*POWER((E77*F77),0.625)/POWER((E77+F77),0.25))/1000,(1.3*POWER((E77*F77),0.625)/POWER((E77+F77),0.25)))),"")</f>
        <v/>
      </c>
      <c r="J77" s="178"/>
      <c r="K77" s="179" t="str">
        <f t="shared" ref="K77:K140" si="13">IF(I77&lt;&gt;"",IF(F77&lt;&gt;"",IF($E$6=1,(E77/12)*(F77/12),(E77/1000)*(F77/1000)),IF($E$6=1,PI()*0.25*(I77/12)^2,PI()*0.25*(I77)^2)),"")</f>
        <v/>
      </c>
      <c r="L77" s="180" t="str">
        <f t="shared" si="10"/>
        <v/>
      </c>
      <c r="M77" s="180" t="str">
        <f t="shared" si="11"/>
        <v/>
      </c>
      <c r="N77" s="181" t="str">
        <f t="shared" ref="N77:N140" si="14">IF(M77="","",IF($E$6=2,0.5*J77*$I$8*M77^2,((0.5*J77*$I$8*(M77/60)^2)/32.174)/5.1971))</f>
        <v/>
      </c>
      <c r="O77" s="181" t="str">
        <f t="shared" ref="O77:O140" si="15">IF(M77&lt;&gt;"",IF($E$6=2,(0.109136*POWER((L77/1000),1.9))/(POWER(I77,5.02))*C77*($L$7*1000),0.11*(((12*$L$7)/I77)+(68/(8.56*I77*M77)))^0.25*((12*C77)/I77)*Q77),"")</f>
        <v/>
      </c>
      <c r="P77" s="179" t="str">
        <f t="shared" si="9"/>
        <v/>
      </c>
      <c r="Q77" s="179" t="str">
        <f t="shared" ref="Q77:Q140" si="16">IF(M77="","",IF($E$6=2,0.5*$I$8*M77^2,(0.5*$I$8*(M77/60)^2)/(32.174*5.1971)))</f>
        <v/>
      </c>
      <c r="R77" s="179" t="str">
        <f t="shared" ref="R77:R140" si="17">IF(Q77="","",P77-Q77)</f>
        <v/>
      </c>
    </row>
    <row r="78" spans="2:18">
      <c r="B78" s="182"/>
      <c r="C78" s="191"/>
      <c r="D78" s="177"/>
      <c r="E78" s="177"/>
      <c r="F78" s="177"/>
      <c r="G78" s="177"/>
      <c r="H78" s="177" t="str">
        <f ca="1">IF(G78="","",IF(AND(E78&lt;&gt;"",F78&lt;&gt;""),IFERROR(VLOOKUP(G78,OFFSET('Rectangular Duct Data'!$A$2,0,0,COUNTA('Round Duct Data'!C:C),2),2,FALSE),""),IFERROR(VLOOKUP(G78,OFFSET('Round Duct Data'!$A$3,0,0,COUNTA('Round Duct Data'!A:A),2),2,FALSE),"")))</f>
        <v/>
      </c>
      <c r="I78" s="183" t="str">
        <f t="shared" si="12"/>
        <v/>
      </c>
      <c r="J78" s="182"/>
      <c r="K78" s="183" t="str">
        <f t="shared" si="13"/>
        <v/>
      </c>
      <c r="L78" s="184" t="str">
        <f t="shared" si="10"/>
        <v/>
      </c>
      <c r="M78" s="184" t="str">
        <f t="shared" si="11"/>
        <v/>
      </c>
      <c r="N78" s="185" t="str">
        <f t="shared" si="14"/>
        <v/>
      </c>
      <c r="O78" s="185" t="str">
        <f t="shared" si="15"/>
        <v/>
      </c>
      <c r="P78" s="183" t="str">
        <f t="shared" si="9"/>
        <v/>
      </c>
      <c r="Q78" s="183" t="str">
        <f t="shared" si="16"/>
        <v/>
      </c>
      <c r="R78" s="183" t="str">
        <f t="shared" si="17"/>
        <v/>
      </c>
    </row>
    <row r="79" spans="2:18">
      <c r="B79" s="178"/>
      <c r="C79" s="190"/>
      <c r="D79" s="176"/>
      <c r="E79" s="176"/>
      <c r="F79" s="176"/>
      <c r="G79" s="176"/>
      <c r="H79" s="176" t="str">
        <f ca="1">IF(G79="","",IF(AND(E79&lt;&gt;"",F79&lt;&gt;""),IFERROR(VLOOKUP(G79,OFFSET('Rectangular Duct Data'!$A$2,0,0,COUNTA('Round Duct Data'!C:C),2),2,FALSE),""),IFERROR(VLOOKUP(G79,OFFSET('Round Duct Data'!$A$3,0,0,COUNTA('Round Duct Data'!A:A),2),2,FALSE),"")))</f>
        <v/>
      </c>
      <c r="I79" s="179" t="str">
        <f t="shared" si="12"/>
        <v/>
      </c>
      <c r="J79" s="178"/>
      <c r="K79" s="179" t="str">
        <f t="shared" si="13"/>
        <v/>
      </c>
      <c r="L79" s="180" t="str">
        <f t="shared" si="10"/>
        <v/>
      </c>
      <c r="M79" s="180" t="str">
        <f t="shared" si="11"/>
        <v/>
      </c>
      <c r="N79" s="181" t="str">
        <f t="shared" si="14"/>
        <v/>
      </c>
      <c r="O79" s="181" t="str">
        <f t="shared" si="15"/>
        <v/>
      </c>
      <c r="P79" s="179" t="str">
        <f t="shared" si="9"/>
        <v/>
      </c>
      <c r="Q79" s="179" t="str">
        <f t="shared" si="16"/>
        <v/>
      </c>
      <c r="R79" s="179" t="str">
        <f t="shared" si="17"/>
        <v/>
      </c>
    </row>
    <row r="80" spans="2:18">
      <c r="B80" s="182"/>
      <c r="C80" s="191"/>
      <c r="D80" s="177"/>
      <c r="E80" s="177"/>
      <c r="F80" s="177"/>
      <c r="G80" s="177"/>
      <c r="H80" s="177" t="str">
        <f ca="1">IF(G80="","",IF(AND(E80&lt;&gt;"",F80&lt;&gt;""),IFERROR(VLOOKUP(G80,OFFSET('Rectangular Duct Data'!$A$2,0,0,COUNTA('Round Duct Data'!C:C),2),2,FALSE),""),IFERROR(VLOOKUP(G80,OFFSET('Round Duct Data'!$A$3,0,0,COUNTA('Round Duct Data'!A:A),2),2,FALSE),"")))</f>
        <v/>
      </c>
      <c r="I80" s="183" t="str">
        <f t="shared" si="12"/>
        <v/>
      </c>
      <c r="J80" s="182"/>
      <c r="K80" s="183" t="str">
        <f t="shared" si="13"/>
        <v/>
      </c>
      <c r="L80" s="184" t="str">
        <f t="shared" si="10"/>
        <v/>
      </c>
      <c r="M80" s="184" t="str">
        <f t="shared" si="11"/>
        <v/>
      </c>
      <c r="N80" s="185" t="str">
        <f t="shared" si="14"/>
        <v/>
      </c>
      <c r="O80" s="185" t="str">
        <f t="shared" si="15"/>
        <v/>
      </c>
      <c r="P80" s="183" t="str">
        <f t="shared" si="9"/>
        <v/>
      </c>
      <c r="Q80" s="183" t="str">
        <f t="shared" si="16"/>
        <v/>
      </c>
      <c r="R80" s="183" t="str">
        <f t="shared" si="17"/>
        <v/>
      </c>
    </row>
    <row r="81" spans="2:18">
      <c r="B81" s="178"/>
      <c r="C81" s="190"/>
      <c r="D81" s="176"/>
      <c r="E81" s="176"/>
      <c r="F81" s="176"/>
      <c r="G81" s="176"/>
      <c r="H81" s="176" t="str">
        <f ca="1">IF(G81="","",IF(AND(E81&lt;&gt;"",F81&lt;&gt;""),IFERROR(VLOOKUP(G81,OFFSET('Rectangular Duct Data'!$A$2,0,0,COUNTA('Round Duct Data'!C:C),2),2,FALSE),""),IFERROR(VLOOKUP(G81,OFFSET('Round Duct Data'!$A$3,0,0,COUNTA('Round Duct Data'!A:A),2),2,FALSE),"")))</f>
        <v/>
      </c>
      <c r="I81" s="179" t="str">
        <f t="shared" si="12"/>
        <v/>
      </c>
      <c r="J81" s="178"/>
      <c r="K81" s="179" t="str">
        <f t="shared" si="13"/>
        <v/>
      </c>
      <c r="L81" s="180" t="str">
        <f t="shared" si="10"/>
        <v/>
      </c>
      <c r="M81" s="180" t="str">
        <f t="shared" si="11"/>
        <v/>
      </c>
      <c r="N81" s="181" t="str">
        <f t="shared" si="14"/>
        <v/>
      </c>
      <c r="O81" s="181" t="str">
        <f t="shared" si="15"/>
        <v/>
      </c>
      <c r="P81" s="179" t="str">
        <f t="shared" si="9"/>
        <v/>
      </c>
      <c r="Q81" s="179" t="str">
        <f t="shared" si="16"/>
        <v/>
      </c>
      <c r="R81" s="179" t="str">
        <f t="shared" si="17"/>
        <v/>
      </c>
    </row>
    <row r="82" spans="2:18">
      <c r="B82" s="182"/>
      <c r="C82" s="191"/>
      <c r="D82" s="177"/>
      <c r="E82" s="177"/>
      <c r="F82" s="177"/>
      <c r="G82" s="177"/>
      <c r="H82" s="177" t="str">
        <f ca="1">IF(G82="","",IF(AND(E82&lt;&gt;"",F82&lt;&gt;""),IFERROR(VLOOKUP(G82,OFFSET('Rectangular Duct Data'!$A$2,0,0,COUNTA('Round Duct Data'!C:C),2),2,FALSE),""),IFERROR(VLOOKUP(G82,OFFSET('Round Duct Data'!$A$3,0,0,COUNTA('Round Duct Data'!A:A),2),2,FALSE),"")))</f>
        <v/>
      </c>
      <c r="I82" s="183" t="str">
        <f t="shared" si="12"/>
        <v/>
      </c>
      <c r="J82" s="182"/>
      <c r="K82" s="183" t="str">
        <f t="shared" si="13"/>
        <v/>
      </c>
      <c r="L82" s="184" t="str">
        <f t="shared" si="10"/>
        <v/>
      </c>
      <c r="M82" s="184" t="str">
        <f t="shared" si="11"/>
        <v/>
      </c>
      <c r="N82" s="185" t="str">
        <f t="shared" si="14"/>
        <v/>
      </c>
      <c r="O82" s="185" t="str">
        <f t="shared" si="15"/>
        <v/>
      </c>
      <c r="P82" s="183" t="str">
        <f t="shared" si="9"/>
        <v/>
      </c>
      <c r="Q82" s="183" t="str">
        <f t="shared" si="16"/>
        <v/>
      </c>
      <c r="R82" s="183" t="str">
        <f t="shared" si="17"/>
        <v/>
      </c>
    </row>
    <row r="83" spans="2:18">
      <c r="B83" s="178"/>
      <c r="C83" s="190"/>
      <c r="D83" s="176"/>
      <c r="E83" s="176"/>
      <c r="F83" s="176"/>
      <c r="G83" s="176"/>
      <c r="H83" s="176" t="str">
        <f ca="1">IF(G83="","",IF(AND(E83&lt;&gt;"",F83&lt;&gt;""),IFERROR(VLOOKUP(G83,OFFSET('Rectangular Duct Data'!$A$2,0,0,COUNTA('Round Duct Data'!C:C),2),2,FALSE),""),IFERROR(VLOOKUP(G83,OFFSET('Round Duct Data'!$A$3,0,0,COUNTA('Round Duct Data'!A:A),2),2,FALSE),"")))</f>
        <v/>
      </c>
      <c r="I83" s="179" t="str">
        <f t="shared" si="12"/>
        <v/>
      </c>
      <c r="J83" s="178"/>
      <c r="K83" s="179" t="str">
        <f t="shared" si="13"/>
        <v/>
      </c>
      <c r="L83" s="180" t="str">
        <f t="shared" si="10"/>
        <v/>
      </c>
      <c r="M83" s="180" t="str">
        <f t="shared" si="11"/>
        <v/>
      </c>
      <c r="N83" s="181" t="str">
        <f t="shared" si="14"/>
        <v/>
      </c>
      <c r="O83" s="181" t="str">
        <f t="shared" si="15"/>
        <v/>
      </c>
      <c r="P83" s="179" t="str">
        <f t="shared" si="9"/>
        <v/>
      </c>
      <c r="Q83" s="179" t="str">
        <f t="shared" si="16"/>
        <v/>
      </c>
      <c r="R83" s="179" t="str">
        <f t="shared" si="17"/>
        <v/>
      </c>
    </row>
    <row r="84" spans="2:18">
      <c r="B84" s="182"/>
      <c r="C84" s="191"/>
      <c r="D84" s="177"/>
      <c r="E84" s="177"/>
      <c r="F84" s="177"/>
      <c r="G84" s="177"/>
      <c r="H84" s="177" t="str">
        <f ca="1">IF(G84="","",IF(AND(E84&lt;&gt;"",F84&lt;&gt;""),IFERROR(VLOOKUP(G84,OFFSET('Rectangular Duct Data'!$A$2,0,0,COUNTA('Round Duct Data'!C:C),2),2,FALSE),""),IFERROR(VLOOKUP(G84,OFFSET('Round Duct Data'!$A$3,0,0,COUNTA('Round Duct Data'!A:A),2),2,FALSE),"")))</f>
        <v/>
      </c>
      <c r="I84" s="183" t="str">
        <f t="shared" si="12"/>
        <v/>
      </c>
      <c r="J84" s="182"/>
      <c r="K84" s="183" t="str">
        <f t="shared" si="13"/>
        <v/>
      </c>
      <c r="L84" s="184" t="str">
        <f t="shared" si="10"/>
        <v/>
      </c>
      <c r="M84" s="184" t="str">
        <f t="shared" si="11"/>
        <v/>
      </c>
      <c r="N84" s="185" t="str">
        <f t="shared" si="14"/>
        <v/>
      </c>
      <c r="O84" s="185" t="str">
        <f t="shared" si="15"/>
        <v/>
      </c>
      <c r="P84" s="183" t="str">
        <f t="shared" si="9"/>
        <v/>
      </c>
      <c r="Q84" s="183" t="str">
        <f t="shared" si="16"/>
        <v/>
      </c>
      <c r="R84" s="183" t="str">
        <f t="shared" si="17"/>
        <v/>
      </c>
    </row>
    <row r="85" spans="2:18">
      <c r="B85" s="178"/>
      <c r="C85" s="190"/>
      <c r="D85" s="176"/>
      <c r="E85" s="176"/>
      <c r="F85" s="176"/>
      <c r="G85" s="176"/>
      <c r="H85" s="176" t="str">
        <f ca="1">IF(G85="","",IF(AND(E85&lt;&gt;"",F85&lt;&gt;""),IFERROR(VLOOKUP(G85,OFFSET('Rectangular Duct Data'!$A$2,0,0,COUNTA('Round Duct Data'!C:C),2),2,FALSE),""),IFERROR(VLOOKUP(G85,OFFSET('Round Duct Data'!$A$3,0,0,COUNTA('Round Duct Data'!A:A),2),2,FALSE),"")))</f>
        <v/>
      </c>
      <c r="I85" s="179" t="str">
        <f t="shared" si="12"/>
        <v/>
      </c>
      <c r="J85" s="178"/>
      <c r="K85" s="179" t="str">
        <f t="shared" si="13"/>
        <v/>
      </c>
      <c r="L85" s="180" t="str">
        <f t="shared" si="10"/>
        <v/>
      </c>
      <c r="M85" s="180" t="str">
        <f t="shared" si="11"/>
        <v/>
      </c>
      <c r="N85" s="181" t="str">
        <f t="shared" si="14"/>
        <v/>
      </c>
      <c r="O85" s="181" t="str">
        <f t="shared" si="15"/>
        <v/>
      </c>
      <c r="P85" s="179" t="str">
        <f t="shared" si="9"/>
        <v/>
      </c>
      <c r="Q85" s="179" t="str">
        <f t="shared" si="16"/>
        <v/>
      </c>
      <c r="R85" s="179" t="str">
        <f t="shared" si="17"/>
        <v/>
      </c>
    </row>
    <row r="86" spans="2:18">
      <c r="B86" s="182"/>
      <c r="C86" s="191"/>
      <c r="D86" s="177"/>
      <c r="E86" s="177"/>
      <c r="F86" s="177"/>
      <c r="G86" s="177"/>
      <c r="H86" s="177" t="str">
        <f ca="1">IF(G86="","",IF(AND(E86&lt;&gt;"",F86&lt;&gt;""),IFERROR(VLOOKUP(G86,OFFSET('Rectangular Duct Data'!$A$2,0,0,COUNTA('Round Duct Data'!C:C),2),2,FALSE),""),IFERROR(VLOOKUP(G86,OFFSET('Round Duct Data'!$A$3,0,0,COUNTA('Round Duct Data'!A:A),2),2,FALSE),"")))</f>
        <v/>
      </c>
      <c r="I86" s="183" t="str">
        <f t="shared" si="12"/>
        <v/>
      </c>
      <c r="J86" s="182"/>
      <c r="K86" s="183" t="str">
        <f t="shared" si="13"/>
        <v/>
      </c>
      <c r="L86" s="184" t="str">
        <f t="shared" si="10"/>
        <v/>
      </c>
      <c r="M86" s="184" t="str">
        <f t="shared" si="11"/>
        <v/>
      </c>
      <c r="N86" s="185" t="str">
        <f t="shared" si="14"/>
        <v/>
      </c>
      <c r="O86" s="185" t="str">
        <f t="shared" si="15"/>
        <v/>
      </c>
      <c r="P86" s="183" t="str">
        <f t="shared" si="9"/>
        <v/>
      </c>
      <c r="Q86" s="183" t="str">
        <f t="shared" si="16"/>
        <v/>
      </c>
      <c r="R86" s="183" t="str">
        <f t="shared" si="17"/>
        <v/>
      </c>
    </row>
    <row r="87" spans="2:18">
      <c r="B87" s="178"/>
      <c r="C87" s="190"/>
      <c r="D87" s="176"/>
      <c r="E87" s="176"/>
      <c r="F87" s="176"/>
      <c r="G87" s="176"/>
      <c r="H87" s="176" t="str">
        <f ca="1">IF(G87="","",IF(AND(E87&lt;&gt;"",F87&lt;&gt;""),IFERROR(VLOOKUP(G87,OFFSET('Rectangular Duct Data'!$A$2,0,0,COUNTA('Round Duct Data'!C:C),2),2,FALSE),""),IFERROR(VLOOKUP(G87,OFFSET('Round Duct Data'!$A$3,0,0,COUNTA('Round Duct Data'!A:A),2),2,FALSE),"")))</f>
        <v/>
      </c>
      <c r="I87" s="179" t="str">
        <f t="shared" si="12"/>
        <v/>
      </c>
      <c r="J87" s="178"/>
      <c r="K87" s="179" t="str">
        <f t="shared" si="13"/>
        <v/>
      </c>
      <c r="L87" s="180" t="str">
        <f t="shared" si="10"/>
        <v/>
      </c>
      <c r="M87" s="180" t="str">
        <f t="shared" si="11"/>
        <v/>
      </c>
      <c r="N87" s="181" t="str">
        <f t="shared" si="14"/>
        <v/>
      </c>
      <c r="O87" s="181" t="str">
        <f t="shared" si="15"/>
        <v/>
      </c>
      <c r="P87" s="179" t="str">
        <f t="shared" si="9"/>
        <v/>
      </c>
      <c r="Q87" s="179" t="str">
        <f t="shared" si="16"/>
        <v/>
      </c>
      <c r="R87" s="179" t="str">
        <f t="shared" si="17"/>
        <v/>
      </c>
    </row>
    <row r="88" spans="2:18">
      <c r="B88" s="182"/>
      <c r="C88" s="191"/>
      <c r="D88" s="177"/>
      <c r="E88" s="177"/>
      <c r="F88" s="177"/>
      <c r="G88" s="177"/>
      <c r="H88" s="177" t="str">
        <f ca="1">IF(G88="","",IF(AND(E88&lt;&gt;"",F88&lt;&gt;""),IFERROR(VLOOKUP(G88,OFFSET('Rectangular Duct Data'!$A$2,0,0,COUNTA('Round Duct Data'!C:C),2),2,FALSE),""),IFERROR(VLOOKUP(G88,OFFSET('Round Duct Data'!$A$3,0,0,COUNTA('Round Duct Data'!A:A),2),2,FALSE),"")))</f>
        <v/>
      </c>
      <c r="I88" s="183" t="str">
        <f t="shared" si="12"/>
        <v/>
      </c>
      <c r="J88" s="182"/>
      <c r="K88" s="183" t="str">
        <f t="shared" si="13"/>
        <v/>
      </c>
      <c r="L88" s="184" t="str">
        <f t="shared" si="10"/>
        <v/>
      </c>
      <c r="M88" s="184" t="str">
        <f t="shared" si="11"/>
        <v/>
      </c>
      <c r="N88" s="185" t="str">
        <f t="shared" si="14"/>
        <v/>
      </c>
      <c r="O88" s="185" t="str">
        <f t="shared" si="15"/>
        <v/>
      </c>
      <c r="P88" s="183" t="str">
        <f t="shared" si="9"/>
        <v/>
      </c>
      <c r="Q88" s="183" t="str">
        <f t="shared" si="16"/>
        <v/>
      </c>
      <c r="R88" s="183" t="str">
        <f t="shared" si="17"/>
        <v/>
      </c>
    </row>
    <row r="89" spans="2:18">
      <c r="B89" s="178"/>
      <c r="C89" s="190"/>
      <c r="D89" s="176"/>
      <c r="E89" s="176"/>
      <c r="F89" s="176"/>
      <c r="G89" s="176"/>
      <c r="H89" s="176" t="str">
        <f ca="1">IF(G89="","",IF(AND(E89&lt;&gt;"",F89&lt;&gt;""),IFERROR(VLOOKUP(G89,OFFSET('Rectangular Duct Data'!$A$2,0,0,COUNTA('Round Duct Data'!C:C),2),2,FALSE),""),IFERROR(VLOOKUP(G89,OFFSET('Round Duct Data'!$A$3,0,0,COUNTA('Round Duct Data'!A:A),2),2,FALSE),"")))</f>
        <v/>
      </c>
      <c r="I89" s="179" t="str">
        <f t="shared" si="12"/>
        <v/>
      </c>
      <c r="J89" s="178"/>
      <c r="K89" s="179" t="str">
        <f t="shared" si="13"/>
        <v/>
      </c>
      <c r="L89" s="180" t="str">
        <f t="shared" si="10"/>
        <v/>
      </c>
      <c r="M89" s="180" t="str">
        <f t="shared" si="11"/>
        <v/>
      </c>
      <c r="N89" s="181" t="str">
        <f t="shared" si="14"/>
        <v/>
      </c>
      <c r="O89" s="181" t="str">
        <f t="shared" si="15"/>
        <v/>
      </c>
      <c r="P89" s="179" t="str">
        <f t="shared" si="9"/>
        <v/>
      </c>
      <c r="Q89" s="179" t="str">
        <f t="shared" si="16"/>
        <v/>
      </c>
      <c r="R89" s="179" t="str">
        <f t="shared" si="17"/>
        <v/>
      </c>
    </row>
    <row r="90" spans="2:18">
      <c r="B90" s="182"/>
      <c r="C90" s="191"/>
      <c r="D90" s="177"/>
      <c r="E90" s="177"/>
      <c r="F90" s="177"/>
      <c r="G90" s="177"/>
      <c r="H90" s="177" t="str">
        <f ca="1">IF(G90="","",IF(AND(E90&lt;&gt;"",F90&lt;&gt;""),IFERROR(VLOOKUP(G90,OFFSET('Rectangular Duct Data'!$A$2,0,0,COUNTA('Round Duct Data'!C:C),2),2,FALSE),""),IFERROR(VLOOKUP(G90,OFFSET('Round Duct Data'!$A$3,0,0,COUNTA('Round Duct Data'!A:A),2),2,FALSE),"")))</f>
        <v/>
      </c>
      <c r="I90" s="183" t="str">
        <f t="shared" si="12"/>
        <v/>
      </c>
      <c r="J90" s="182"/>
      <c r="K90" s="183" t="str">
        <f t="shared" si="13"/>
        <v/>
      </c>
      <c r="L90" s="184" t="str">
        <f t="shared" si="10"/>
        <v/>
      </c>
      <c r="M90" s="184" t="str">
        <f t="shared" si="11"/>
        <v/>
      </c>
      <c r="N90" s="185" t="str">
        <f t="shared" si="14"/>
        <v/>
      </c>
      <c r="O90" s="185" t="str">
        <f t="shared" si="15"/>
        <v/>
      </c>
      <c r="P90" s="183" t="str">
        <f t="shared" si="9"/>
        <v/>
      </c>
      <c r="Q90" s="183" t="str">
        <f t="shared" si="16"/>
        <v/>
      </c>
      <c r="R90" s="183" t="str">
        <f t="shared" si="17"/>
        <v/>
      </c>
    </row>
    <row r="91" spans="2:18">
      <c r="B91" s="178"/>
      <c r="C91" s="190"/>
      <c r="D91" s="176"/>
      <c r="E91" s="176"/>
      <c r="F91" s="176"/>
      <c r="G91" s="176"/>
      <c r="H91" s="176" t="str">
        <f ca="1">IF(G91="","",IF(AND(E91&lt;&gt;"",F91&lt;&gt;""),IFERROR(VLOOKUP(G91,OFFSET('Rectangular Duct Data'!$A$2,0,0,COUNTA('Round Duct Data'!C:C),2),2,FALSE),""),IFERROR(VLOOKUP(G91,OFFSET('Round Duct Data'!$A$3,0,0,COUNTA('Round Duct Data'!A:A),2),2,FALSE),"")))</f>
        <v/>
      </c>
      <c r="I91" s="179" t="str">
        <f t="shared" si="12"/>
        <v/>
      </c>
      <c r="J91" s="178"/>
      <c r="K91" s="179" t="str">
        <f t="shared" si="13"/>
        <v/>
      </c>
      <c r="L91" s="180" t="str">
        <f t="shared" si="10"/>
        <v/>
      </c>
      <c r="M91" s="180" t="str">
        <f t="shared" si="11"/>
        <v/>
      </c>
      <c r="N91" s="181" t="str">
        <f t="shared" si="14"/>
        <v/>
      </c>
      <c r="O91" s="181" t="str">
        <f t="shared" si="15"/>
        <v/>
      </c>
      <c r="P91" s="179" t="str">
        <f t="shared" si="9"/>
        <v/>
      </c>
      <c r="Q91" s="179" t="str">
        <f t="shared" si="16"/>
        <v/>
      </c>
      <c r="R91" s="179" t="str">
        <f t="shared" si="17"/>
        <v/>
      </c>
    </row>
    <row r="92" spans="2:18">
      <c r="B92" s="182"/>
      <c r="C92" s="191"/>
      <c r="D92" s="177"/>
      <c r="E92" s="177"/>
      <c r="F92" s="177"/>
      <c r="G92" s="177"/>
      <c r="H92" s="177" t="str">
        <f ca="1">IF(G92="","",IF(AND(E92&lt;&gt;"",F92&lt;&gt;""),IFERROR(VLOOKUP(G92,OFFSET('Rectangular Duct Data'!$A$2,0,0,COUNTA('Round Duct Data'!C:C),2),2,FALSE),""),IFERROR(VLOOKUP(G92,OFFSET('Round Duct Data'!$A$3,0,0,COUNTA('Round Duct Data'!A:A),2),2,FALSE),"")))</f>
        <v/>
      </c>
      <c r="I92" s="183" t="str">
        <f t="shared" si="12"/>
        <v/>
      </c>
      <c r="J92" s="182"/>
      <c r="K92" s="183" t="str">
        <f t="shared" si="13"/>
        <v/>
      </c>
      <c r="L92" s="184" t="str">
        <f t="shared" si="10"/>
        <v/>
      </c>
      <c r="M92" s="184" t="str">
        <f t="shared" si="11"/>
        <v/>
      </c>
      <c r="N92" s="185" t="str">
        <f t="shared" si="14"/>
        <v/>
      </c>
      <c r="O92" s="185" t="str">
        <f t="shared" si="15"/>
        <v/>
      </c>
      <c r="P92" s="183" t="str">
        <f t="shared" si="9"/>
        <v/>
      </c>
      <c r="Q92" s="183" t="str">
        <f t="shared" si="16"/>
        <v/>
      </c>
      <c r="R92" s="183" t="str">
        <f t="shared" si="17"/>
        <v/>
      </c>
    </row>
    <row r="93" spans="2:18">
      <c r="B93" s="178"/>
      <c r="C93" s="190"/>
      <c r="D93" s="176"/>
      <c r="E93" s="176"/>
      <c r="F93" s="176"/>
      <c r="G93" s="176"/>
      <c r="H93" s="176" t="str">
        <f ca="1">IF(G93="","",IF(AND(E93&lt;&gt;"",F93&lt;&gt;""),IFERROR(VLOOKUP(G93,OFFSET('Rectangular Duct Data'!$A$2,0,0,COUNTA('Round Duct Data'!C:C),2),2,FALSE),""),IFERROR(VLOOKUP(G93,OFFSET('Round Duct Data'!$A$3,0,0,COUNTA('Round Duct Data'!A:A),2),2,FALSE),"")))</f>
        <v/>
      </c>
      <c r="I93" s="179" t="str">
        <f t="shared" si="12"/>
        <v/>
      </c>
      <c r="J93" s="178"/>
      <c r="K93" s="179" t="str">
        <f t="shared" si="13"/>
        <v/>
      </c>
      <c r="L93" s="180" t="str">
        <f t="shared" si="10"/>
        <v/>
      </c>
      <c r="M93" s="180" t="str">
        <f t="shared" si="11"/>
        <v/>
      </c>
      <c r="N93" s="181" t="str">
        <f t="shared" si="14"/>
        <v/>
      </c>
      <c r="O93" s="181" t="str">
        <f t="shared" si="15"/>
        <v/>
      </c>
      <c r="P93" s="179" t="str">
        <f t="shared" si="9"/>
        <v/>
      </c>
      <c r="Q93" s="179" t="str">
        <f t="shared" si="16"/>
        <v/>
      </c>
      <c r="R93" s="179" t="str">
        <f t="shared" si="17"/>
        <v/>
      </c>
    </row>
    <row r="94" spans="2:18">
      <c r="B94" s="182"/>
      <c r="C94" s="191"/>
      <c r="D94" s="177"/>
      <c r="E94" s="177"/>
      <c r="F94" s="177"/>
      <c r="G94" s="177"/>
      <c r="H94" s="177" t="str">
        <f ca="1">IF(G94="","",IF(AND(E94&lt;&gt;"",F94&lt;&gt;""),IFERROR(VLOOKUP(G94,OFFSET('Rectangular Duct Data'!$A$2,0,0,COUNTA('Round Duct Data'!C:C),2),2,FALSE),""),IFERROR(VLOOKUP(G94,OFFSET('Round Duct Data'!$A$3,0,0,COUNTA('Round Duct Data'!A:A),2),2,FALSE),"")))</f>
        <v/>
      </c>
      <c r="I94" s="183" t="str">
        <f t="shared" si="12"/>
        <v/>
      </c>
      <c r="J94" s="182"/>
      <c r="K94" s="183" t="str">
        <f t="shared" si="13"/>
        <v/>
      </c>
      <c r="L94" s="184" t="str">
        <f t="shared" si="10"/>
        <v/>
      </c>
      <c r="M94" s="184" t="str">
        <f t="shared" si="11"/>
        <v/>
      </c>
      <c r="N94" s="185" t="str">
        <f t="shared" si="14"/>
        <v/>
      </c>
      <c r="O94" s="185" t="str">
        <f t="shared" si="15"/>
        <v/>
      </c>
      <c r="P94" s="183" t="str">
        <f t="shared" si="9"/>
        <v/>
      </c>
      <c r="Q94" s="183" t="str">
        <f t="shared" si="16"/>
        <v/>
      </c>
      <c r="R94" s="183" t="str">
        <f t="shared" si="17"/>
        <v/>
      </c>
    </row>
    <row r="95" spans="2:18">
      <c r="B95" s="178"/>
      <c r="C95" s="190"/>
      <c r="D95" s="176"/>
      <c r="E95" s="176"/>
      <c r="F95" s="176"/>
      <c r="G95" s="176"/>
      <c r="H95" s="176" t="str">
        <f ca="1">IF(G95="","",IF(AND(E95&lt;&gt;"",F95&lt;&gt;""),IFERROR(VLOOKUP(G95,OFFSET('Rectangular Duct Data'!$A$2,0,0,COUNTA('Round Duct Data'!C:C),2),2,FALSE),""),IFERROR(VLOOKUP(G95,OFFSET('Round Duct Data'!$A$3,0,0,COUNTA('Round Duct Data'!A:A),2),2,FALSE),"")))</f>
        <v/>
      </c>
      <c r="I95" s="179" t="str">
        <f t="shared" si="12"/>
        <v/>
      </c>
      <c r="J95" s="178"/>
      <c r="K95" s="179" t="str">
        <f t="shared" si="13"/>
        <v/>
      </c>
      <c r="L95" s="180" t="str">
        <f t="shared" si="10"/>
        <v/>
      </c>
      <c r="M95" s="180" t="str">
        <f t="shared" si="11"/>
        <v/>
      </c>
      <c r="N95" s="181" t="str">
        <f t="shared" si="14"/>
        <v/>
      </c>
      <c r="O95" s="181" t="str">
        <f t="shared" si="15"/>
        <v/>
      </c>
      <c r="P95" s="179" t="str">
        <f t="shared" si="9"/>
        <v/>
      </c>
      <c r="Q95" s="179" t="str">
        <f t="shared" si="16"/>
        <v/>
      </c>
      <c r="R95" s="179" t="str">
        <f t="shared" si="17"/>
        <v/>
      </c>
    </row>
    <row r="96" spans="2:18">
      <c r="B96" s="182"/>
      <c r="C96" s="191"/>
      <c r="D96" s="177"/>
      <c r="E96" s="177"/>
      <c r="F96" s="177"/>
      <c r="G96" s="177"/>
      <c r="H96" s="177" t="str">
        <f ca="1">IF(G96="","",IF(AND(E96&lt;&gt;"",F96&lt;&gt;""),IFERROR(VLOOKUP(G96,OFFSET('Rectangular Duct Data'!$A$2,0,0,COUNTA('Round Duct Data'!C:C),2),2,FALSE),""),IFERROR(VLOOKUP(G96,OFFSET('Round Duct Data'!$A$3,0,0,COUNTA('Round Duct Data'!A:A),2),2,FALSE),"")))</f>
        <v/>
      </c>
      <c r="I96" s="183" t="str">
        <f t="shared" si="12"/>
        <v/>
      </c>
      <c r="J96" s="182"/>
      <c r="K96" s="183" t="str">
        <f t="shared" si="13"/>
        <v/>
      </c>
      <c r="L96" s="184" t="str">
        <f t="shared" si="10"/>
        <v/>
      </c>
      <c r="M96" s="184" t="str">
        <f t="shared" si="11"/>
        <v/>
      </c>
      <c r="N96" s="185" t="str">
        <f t="shared" si="14"/>
        <v/>
      </c>
      <c r="O96" s="185" t="str">
        <f t="shared" si="15"/>
        <v/>
      </c>
      <c r="P96" s="183" t="str">
        <f t="shared" si="9"/>
        <v/>
      </c>
      <c r="Q96" s="183" t="str">
        <f t="shared" si="16"/>
        <v/>
      </c>
      <c r="R96" s="183" t="str">
        <f t="shared" si="17"/>
        <v/>
      </c>
    </row>
    <row r="97" spans="2:18">
      <c r="B97" s="178"/>
      <c r="C97" s="190"/>
      <c r="D97" s="176"/>
      <c r="E97" s="176"/>
      <c r="F97" s="176"/>
      <c r="G97" s="176"/>
      <c r="H97" s="176" t="str">
        <f ca="1">IF(G97="","",IF(AND(E97&lt;&gt;"",F97&lt;&gt;""),IFERROR(VLOOKUP(G97,OFFSET('Rectangular Duct Data'!$A$2,0,0,COUNTA('Round Duct Data'!C:C),2),2,FALSE),""),IFERROR(VLOOKUP(G97,OFFSET('Round Duct Data'!$A$3,0,0,COUNTA('Round Duct Data'!A:A),2),2,FALSE),"")))</f>
        <v/>
      </c>
      <c r="I97" s="179" t="str">
        <f t="shared" si="12"/>
        <v/>
      </c>
      <c r="J97" s="178"/>
      <c r="K97" s="179" t="str">
        <f t="shared" si="13"/>
        <v/>
      </c>
      <c r="L97" s="180" t="str">
        <f t="shared" si="10"/>
        <v/>
      </c>
      <c r="M97" s="180" t="str">
        <f t="shared" si="11"/>
        <v/>
      </c>
      <c r="N97" s="181" t="str">
        <f t="shared" si="14"/>
        <v/>
      </c>
      <c r="O97" s="181" t="str">
        <f t="shared" si="15"/>
        <v/>
      </c>
      <c r="P97" s="179" t="str">
        <f t="shared" si="9"/>
        <v/>
      </c>
      <c r="Q97" s="179" t="str">
        <f t="shared" si="16"/>
        <v/>
      </c>
      <c r="R97" s="179" t="str">
        <f t="shared" si="17"/>
        <v/>
      </c>
    </row>
    <row r="98" spans="2:18">
      <c r="B98" s="182"/>
      <c r="C98" s="191"/>
      <c r="D98" s="177"/>
      <c r="E98" s="177"/>
      <c r="F98" s="177"/>
      <c r="G98" s="177"/>
      <c r="H98" s="177" t="str">
        <f ca="1">IF(G98="","",IF(AND(E98&lt;&gt;"",F98&lt;&gt;""),IFERROR(VLOOKUP(G98,OFFSET('Rectangular Duct Data'!$A$2,0,0,COUNTA('Round Duct Data'!C:C),2),2,FALSE),""),IFERROR(VLOOKUP(G98,OFFSET('Round Duct Data'!$A$3,0,0,COUNTA('Round Duct Data'!A:A),2),2,FALSE),"")))</f>
        <v/>
      </c>
      <c r="I98" s="183" t="str">
        <f t="shared" si="12"/>
        <v/>
      </c>
      <c r="J98" s="182"/>
      <c r="K98" s="183" t="str">
        <f t="shared" si="13"/>
        <v/>
      </c>
      <c r="L98" s="184" t="str">
        <f t="shared" si="10"/>
        <v/>
      </c>
      <c r="M98" s="184" t="str">
        <f t="shared" si="11"/>
        <v/>
      </c>
      <c r="N98" s="185" t="str">
        <f t="shared" si="14"/>
        <v/>
      </c>
      <c r="O98" s="185" t="str">
        <f t="shared" si="15"/>
        <v/>
      </c>
      <c r="P98" s="183" t="str">
        <f t="shared" si="9"/>
        <v/>
      </c>
      <c r="Q98" s="183" t="str">
        <f t="shared" si="16"/>
        <v/>
      </c>
      <c r="R98" s="183" t="str">
        <f t="shared" si="17"/>
        <v/>
      </c>
    </row>
    <row r="99" spans="2:18">
      <c r="B99" s="178"/>
      <c r="C99" s="190"/>
      <c r="D99" s="176"/>
      <c r="E99" s="176"/>
      <c r="F99" s="176"/>
      <c r="G99" s="176"/>
      <c r="H99" s="176" t="str">
        <f ca="1">IF(G99="","",IF(AND(E99&lt;&gt;"",F99&lt;&gt;""),IFERROR(VLOOKUP(G99,OFFSET('Rectangular Duct Data'!$A$2,0,0,COUNTA('Round Duct Data'!C:C),2),2,FALSE),""),IFERROR(VLOOKUP(G99,OFFSET('Round Duct Data'!$A$3,0,0,COUNTA('Round Duct Data'!A:A),2),2,FALSE),"")))</f>
        <v/>
      </c>
      <c r="I99" s="179" t="str">
        <f t="shared" si="12"/>
        <v/>
      </c>
      <c r="J99" s="178"/>
      <c r="K99" s="179" t="str">
        <f t="shared" si="13"/>
        <v/>
      </c>
      <c r="L99" s="180" t="str">
        <f t="shared" si="10"/>
        <v/>
      </c>
      <c r="M99" s="180" t="str">
        <f t="shared" si="11"/>
        <v/>
      </c>
      <c r="N99" s="181" t="str">
        <f t="shared" si="14"/>
        <v/>
      </c>
      <c r="O99" s="181" t="str">
        <f t="shared" si="15"/>
        <v/>
      </c>
      <c r="P99" s="179" t="str">
        <f t="shared" si="9"/>
        <v/>
      </c>
      <c r="Q99" s="179" t="str">
        <f t="shared" si="16"/>
        <v/>
      </c>
      <c r="R99" s="179" t="str">
        <f t="shared" si="17"/>
        <v/>
      </c>
    </row>
    <row r="100" spans="2:18">
      <c r="B100" s="182"/>
      <c r="C100" s="191"/>
      <c r="D100" s="177"/>
      <c r="E100" s="177"/>
      <c r="F100" s="177"/>
      <c r="G100" s="177"/>
      <c r="H100" s="177" t="str">
        <f ca="1">IF(G100="","",IF(AND(E100&lt;&gt;"",F100&lt;&gt;""),IFERROR(VLOOKUP(G100,OFFSET('Rectangular Duct Data'!$A$2,0,0,COUNTA('Round Duct Data'!C:C),2),2,FALSE),""),IFERROR(VLOOKUP(G100,OFFSET('Round Duct Data'!$A$3,0,0,COUNTA('Round Duct Data'!A:A),2),2,FALSE),"")))</f>
        <v/>
      </c>
      <c r="I100" s="183" t="str">
        <f t="shared" si="12"/>
        <v/>
      </c>
      <c r="J100" s="182"/>
      <c r="K100" s="183" t="str">
        <f t="shared" si="13"/>
        <v/>
      </c>
      <c r="L100" s="184" t="str">
        <f t="shared" si="10"/>
        <v/>
      </c>
      <c r="M100" s="184" t="str">
        <f t="shared" si="11"/>
        <v/>
      </c>
      <c r="N100" s="185" t="str">
        <f t="shared" si="14"/>
        <v/>
      </c>
      <c r="O100" s="185" t="str">
        <f t="shared" si="15"/>
        <v/>
      </c>
      <c r="P100" s="183" t="str">
        <f t="shared" si="9"/>
        <v/>
      </c>
      <c r="Q100" s="183" t="str">
        <f t="shared" si="16"/>
        <v/>
      </c>
      <c r="R100" s="183" t="str">
        <f t="shared" si="17"/>
        <v/>
      </c>
    </row>
    <row r="101" spans="2:18">
      <c r="B101" s="178"/>
      <c r="C101" s="190"/>
      <c r="D101" s="176"/>
      <c r="E101" s="176"/>
      <c r="F101" s="176"/>
      <c r="G101" s="176"/>
      <c r="H101" s="176" t="str">
        <f ca="1">IF(G101="","",IF(AND(E101&lt;&gt;"",F101&lt;&gt;""),IFERROR(VLOOKUP(G101,OFFSET('Rectangular Duct Data'!$A$2,0,0,COUNTA('Round Duct Data'!C:C),2),2,FALSE),""),IFERROR(VLOOKUP(G101,OFFSET('Round Duct Data'!$A$3,0,0,COUNTA('Round Duct Data'!A:A),2),2,FALSE),"")))</f>
        <v/>
      </c>
      <c r="I101" s="179" t="str">
        <f t="shared" si="12"/>
        <v/>
      </c>
      <c r="J101" s="178"/>
      <c r="K101" s="179" t="str">
        <f t="shared" si="13"/>
        <v/>
      </c>
      <c r="L101" s="180" t="str">
        <f t="shared" si="10"/>
        <v/>
      </c>
      <c r="M101" s="180" t="str">
        <f t="shared" si="11"/>
        <v/>
      </c>
      <c r="N101" s="181" t="str">
        <f t="shared" si="14"/>
        <v/>
      </c>
      <c r="O101" s="181" t="str">
        <f t="shared" si="15"/>
        <v/>
      </c>
      <c r="P101" s="179" t="str">
        <f t="shared" si="9"/>
        <v/>
      </c>
      <c r="Q101" s="179" t="str">
        <f t="shared" si="16"/>
        <v/>
      </c>
      <c r="R101" s="179" t="str">
        <f t="shared" si="17"/>
        <v/>
      </c>
    </row>
    <row r="102" spans="2:18">
      <c r="B102" s="182"/>
      <c r="C102" s="191"/>
      <c r="D102" s="177"/>
      <c r="E102" s="177"/>
      <c r="F102" s="177"/>
      <c r="G102" s="177"/>
      <c r="H102" s="177" t="str">
        <f ca="1">IF(G102="","",IF(AND(E102&lt;&gt;"",F102&lt;&gt;""),IFERROR(VLOOKUP(G102,OFFSET('Rectangular Duct Data'!$A$2,0,0,COUNTA('Round Duct Data'!C:C),2),2,FALSE),""),IFERROR(VLOOKUP(G102,OFFSET('Round Duct Data'!$A$3,0,0,COUNTA('Round Duct Data'!A:A),2),2,FALSE),"")))</f>
        <v/>
      </c>
      <c r="I102" s="183" t="str">
        <f t="shared" si="12"/>
        <v/>
      </c>
      <c r="J102" s="182"/>
      <c r="K102" s="183" t="str">
        <f t="shared" si="13"/>
        <v/>
      </c>
      <c r="L102" s="184" t="str">
        <f t="shared" si="10"/>
        <v/>
      </c>
      <c r="M102" s="184" t="str">
        <f t="shared" si="11"/>
        <v/>
      </c>
      <c r="N102" s="185" t="str">
        <f t="shared" si="14"/>
        <v/>
      </c>
      <c r="O102" s="185" t="str">
        <f t="shared" si="15"/>
        <v/>
      </c>
      <c r="P102" s="183" t="str">
        <f t="shared" si="9"/>
        <v/>
      </c>
      <c r="Q102" s="183" t="str">
        <f t="shared" si="16"/>
        <v/>
      </c>
      <c r="R102" s="183" t="str">
        <f t="shared" si="17"/>
        <v/>
      </c>
    </row>
    <row r="103" spans="2:18">
      <c r="B103" s="178"/>
      <c r="C103" s="190"/>
      <c r="D103" s="176"/>
      <c r="E103" s="176"/>
      <c r="F103" s="176"/>
      <c r="G103" s="176"/>
      <c r="H103" s="176" t="str">
        <f ca="1">IF(G103="","",IF(AND(E103&lt;&gt;"",F103&lt;&gt;""),IFERROR(VLOOKUP(G103,OFFSET('Rectangular Duct Data'!$A$2,0,0,COUNTA('Round Duct Data'!C:C),2),2,FALSE),""),IFERROR(VLOOKUP(G103,OFFSET('Round Duct Data'!$A$3,0,0,COUNTA('Round Duct Data'!A:A),2),2,FALSE),"")))</f>
        <v/>
      </c>
      <c r="I103" s="179" t="str">
        <f t="shared" si="12"/>
        <v/>
      </c>
      <c r="J103" s="178"/>
      <c r="K103" s="179" t="str">
        <f t="shared" si="13"/>
        <v/>
      </c>
      <c r="L103" s="180" t="str">
        <f t="shared" si="10"/>
        <v/>
      </c>
      <c r="M103" s="180" t="str">
        <f t="shared" si="11"/>
        <v/>
      </c>
      <c r="N103" s="181" t="str">
        <f t="shared" si="14"/>
        <v/>
      </c>
      <c r="O103" s="181" t="str">
        <f t="shared" si="15"/>
        <v/>
      </c>
      <c r="P103" s="179" t="str">
        <f t="shared" si="9"/>
        <v/>
      </c>
      <c r="Q103" s="179" t="str">
        <f t="shared" si="16"/>
        <v/>
      </c>
      <c r="R103" s="179" t="str">
        <f t="shared" si="17"/>
        <v/>
      </c>
    </row>
    <row r="104" spans="2:18">
      <c r="B104" s="182"/>
      <c r="C104" s="191"/>
      <c r="D104" s="177"/>
      <c r="E104" s="177"/>
      <c r="F104" s="177"/>
      <c r="G104" s="177"/>
      <c r="H104" s="177" t="str">
        <f ca="1">IF(G104="","",IF(AND(E104&lt;&gt;"",F104&lt;&gt;""),IFERROR(VLOOKUP(G104,OFFSET('Rectangular Duct Data'!$A$2,0,0,COUNTA('Round Duct Data'!C:C),2),2,FALSE),""),IFERROR(VLOOKUP(G104,OFFSET('Round Duct Data'!$A$3,0,0,COUNTA('Round Duct Data'!A:A),2),2,FALSE),"")))</f>
        <v/>
      </c>
      <c r="I104" s="183" t="str">
        <f t="shared" si="12"/>
        <v/>
      </c>
      <c r="J104" s="182"/>
      <c r="K104" s="183" t="str">
        <f t="shared" si="13"/>
        <v/>
      </c>
      <c r="L104" s="184" t="str">
        <f t="shared" si="10"/>
        <v/>
      </c>
      <c r="M104" s="184" t="str">
        <f t="shared" si="11"/>
        <v/>
      </c>
      <c r="N104" s="185" t="str">
        <f t="shared" si="14"/>
        <v/>
      </c>
      <c r="O104" s="185" t="str">
        <f t="shared" si="15"/>
        <v/>
      </c>
      <c r="P104" s="183" t="str">
        <f t="shared" si="9"/>
        <v/>
      </c>
      <c r="Q104" s="183" t="str">
        <f t="shared" si="16"/>
        <v/>
      </c>
      <c r="R104" s="183" t="str">
        <f t="shared" si="17"/>
        <v/>
      </c>
    </row>
    <row r="105" spans="2:18">
      <c r="B105" s="178"/>
      <c r="C105" s="190"/>
      <c r="D105" s="176"/>
      <c r="E105" s="176"/>
      <c r="F105" s="176"/>
      <c r="G105" s="176"/>
      <c r="H105" s="176" t="str">
        <f ca="1">IF(G105="","",IF(AND(E105&lt;&gt;"",F105&lt;&gt;""),IFERROR(VLOOKUP(G105,OFFSET('Rectangular Duct Data'!$A$2,0,0,COUNTA('Round Duct Data'!C:C),2),2,FALSE),""),IFERROR(VLOOKUP(G105,OFFSET('Round Duct Data'!$A$3,0,0,COUNTA('Round Duct Data'!A:A),2),2,FALSE),"")))</f>
        <v/>
      </c>
      <c r="I105" s="179" t="str">
        <f t="shared" si="12"/>
        <v/>
      </c>
      <c r="J105" s="178"/>
      <c r="K105" s="179" t="str">
        <f t="shared" si="13"/>
        <v/>
      </c>
      <c r="L105" s="180" t="str">
        <f t="shared" si="10"/>
        <v/>
      </c>
      <c r="M105" s="180" t="str">
        <f t="shared" si="11"/>
        <v/>
      </c>
      <c r="N105" s="181" t="str">
        <f t="shared" si="14"/>
        <v/>
      </c>
      <c r="O105" s="181" t="str">
        <f t="shared" si="15"/>
        <v/>
      </c>
      <c r="P105" s="179" t="str">
        <f t="shared" si="9"/>
        <v/>
      </c>
      <c r="Q105" s="179" t="str">
        <f t="shared" si="16"/>
        <v/>
      </c>
      <c r="R105" s="179" t="str">
        <f t="shared" si="17"/>
        <v/>
      </c>
    </row>
    <row r="106" spans="2:18">
      <c r="B106" s="182"/>
      <c r="C106" s="191"/>
      <c r="D106" s="177"/>
      <c r="E106" s="177"/>
      <c r="F106" s="177"/>
      <c r="G106" s="177"/>
      <c r="H106" s="177" t="str">
        <f ca="1">IF(G106="","",IF(AND(E106&lt;&gt;"",F106&lt;&gt;""),IFERROR(VLOOKUP(G106,OFFSET('Rectangular Duct Data'!$A$2,0,0,COUNTA('Round Duct Data'!C:C),2),2,FALSE),""),IFERROR(VLOOKUP(G106,OFFSET('Round Duct Data'!$A$3,0,0,COUNTA('Round Duct Data'!A:A),2),2,FALSE),"")))</f>
        <v/>
      </c>
      <c r="I106" s="183" t="str">
        <f t="shared" si="12"/>
        <v/>
      </c>
      <c r="J106" s="182"/>
      <c r="K106" s="183" t="str">
        <f t="shared" si="13"/>
        <v/>
      </c>
      <c r="L106" s="184" t="str">
        <f t="shared" si="10"/>
        <v/>
      </c>
      <c r="M106" s="184" t="str">
        <f t="shared" si="11"/>
        <v/>
      </c>
      <c r="N106" s="185" t="str">
        <f t="shared" si="14"/>
        <v/>
      </c>
      <c r="O106" s="185" t="str">
        <f t="shared" si="15"/>
        <v/>
      </c>
      <c r="P106" s="183" t="str">
        <f t="shared" si="9"/>
        <v/>
      </c>
      <c r="Q106" s="183" t="str">
        <f t="shared" si="16"/>
        <v/>
      </c>
      <c r="R106" s="183" t="str">
        <f t="shared" si="17"/>
        <v/>
      </c>
    </row>
    <row r="107" spans="2:18">
      <c r="B107" s="178"/>
      <c r="C107" s="190"/>
      <c r="D107" s="176"/>
      <c r="E107" s="176"/>
      <c r="F107" s="176"/>
      <c r="G107" s="176"/>
      <c r="H107" s="176" t="str">
        <f ca="1">IF(G107="","",IF(AND(E107&lt;&gt;"",F107&lt;&gt;""),IFERROR(VLOOKUP(G107,OFFSET('Rectangular Duct Data'!$A$2,0,0,COUNTA('Round Duct Data'!C:C),2),2,FALSE),""),IFERROR(VLOOKUP(G107,OFFSET('Round Duct Data'!$A$3,0,0,COUNTA('Round Duct Data'!A:A),2),2,FALSE),"")))</f>
        <v/>
      </c>
      <c r="I107" s="179" t="str">
        <f t="shared" si="12"/>
        <v/>
      </c>
      <c r="J107" s="178"/>
      <c r="K107" s="179" t="str">
        <f t="shared" si="13"/>
        <v/>
      </c>
      <c r="L107" s="180" t="str">
        <f t="shared" si="10"/>
        <v/>
      </c>
      <c r="M107" s="180" t="str">
        <f t="shared" si="11"/>
        <v/>
      </c>
      <c r="N107" s="181" t="str">
        <f t="shared" si="14"/>
        <v/>
      </c>
      <c r="O107" s="181" t="str">
        <f t="shared" si="15"/>
        <v/>
      </c>
      <c r="P107" s="179" t="str">
        <f t="shared" si="9"/>
        <v/>
      </c>
      <c r="Q107" s="179" t="str">
        <f t="shared" si="16"/>
        <v/>
      </c>
      <c r="R107" s="179" t="str">
        <f t="shared" si="17"/>
        <v/>
      </c>
    </row>
    <row r="108" spans="2:18">
      <c r="B108" s="182"/>
      <c r="C108" s="191"/>
      <c r="D108" s="177"/>
      <c r="E108" s="177"/>
      <c r="F108" s="177"/>
      <c r="G108" s="177"/>
      <c r="H108" s="177" t="str">
        <f ca="1">IF(G108="","",IF(AND(E108&lt;&gt;"",F108&lt;&gt;""),IFERROR(VLOOKUP(G108,OFFSET('Rectangular Duct Data'!$A$2,0,0,COUNTA('Round Duct Data'!C:C),2),2,FALSE),""),IFERROR(VLOOKUP(G108,OFFSET('Round Duct Data'!$A$3,0,0,COUNTA('Round Duct Data'!A:A),2),2,FALSE),"")))</f>
        <v/>
      </c>
      <c r="I108" s="183" t="str">
        <f t="shared" si="12"/>
        <v/>
      </c>
      <c r="J108" s="182"/>
      <c r="K108" s="183" t="str">
        <f t="shared" si="13"/>
        <v/>
      </c>
      <c r="L108" s="184" t="str">
        <f t="shared" si="10"/>
        <v/>
      </c>
      <c r="M108" s="184" t="str">
        <f t="shared" si="11"/>
        <v/>
      </c>
      <c r="N108" s="185" t="str">
        <f t="shared" si="14"/>
        <v/>
      </c>
      <c r="O108" s="185" t="str">
        <f t="shared" si="15"/>
        <v/>
      </c>
      <c r="P108" s="183" t="str">
        <f t="shared" si="9"/>
        <v/>
      </c>
      <c r="Q108" s="183" t="str">
        <f t="shared" si="16"/>
        <v/>
      </c>
      <c r="R108" s="183" t="str">
        <f t="shared" si="17"/>
        <v/>
      </c>
    </row>
    <row r="109" spans="2:18">
      <c r="B109" s="178"/>
      <c r="C109" s="190"/>
      <c r="D109" s="176"/>
      <c r="E109" s="176"/>
      <c r="F109" s="176"/>
      <c r="G109" s="176"/>
      <c r="H109" s="176" t="str">
        <f ca="1">IF(G109="","",IF(AND(E109&lt;&gt;"",F109&lt;&gt;""),IFERROR(VLOOKUP(G109,OFFSET('Rectangular Duct Data'!$A$2,0,0,COUNTA('Round Duct Data'!C:C),2),2,FALSE),""),IFERROR(VLOOKUP(G109,OFFSET('Round Duct Data'!$A$3,0,0,COUNTA('Round Duct Data'!A:A),2),2,FALSE),"")))</f>
        <v/>
      </c>
      <c r="I109" s="179" t="str">
        <f t="shared" si="12"/>
        <v/>
      </c>
      <c r="J109" s="178"/>
      <c r="K109" s="179" t="str">
        <f t="shared" si="13"/>
        <v/>
      </c>
      <c r="L109" s="180" t="str">
        <f t="shared" si="10"/>
        <v/>
      </c>
      <c r="M109" s="180" t="str">
        <f t="shared" si="11"/>
        <v/>
      </c>
      <c r="N109" s="181" t="str">
        <f t="shared" si="14"/>
        <v/>
      </c>
      <c r="O109" s="181" t="str">
        <f t="shared" si="15"/>
        <v/>
      </c>
      <c r="P109" s="179" t="str">
        <f t="shared" si="9"/>
        <v/>
      </c>
      <c r="Q109" s="179" t="str">
        <f t="shared" si="16"/>
        <v/>
      </c>
      <c r="R109" s="179" t="str">
        <f t="shared" si="17"/>
        <v/>
      </c>
    </row>
    <row r="110" spans="2:18">
      <c r="B110" s="182"/>
      <c r="C110" s="191"/>
      <c r="D110" s="177"/>
      <c r="E110" s="177"/>
      <c r="F110" s="177"/>
      <c r="G110" s="177"/>
      <c r="H110" s="177" t="str">
        <f ca="1">IF(G110="","",IF(AND(E110&lt;&gt;"",F110&lt;&gt;""),IFERROR(VLOOKUP(G110,OFFSET('Rectangular Duct Data'!$A$2,0,0,COUNTA('Round Duct Data'!C:C),2),2,FALSE),""),IFERROR(VLOOKUP(G110,OFFSET('Round Duct Data'!$A$3,0,0,COUNTA('Round Duct Data'!A:A),2),2,FALSE),"")))</f>
        <v/>
      </c>
      <c r="I110" s="183" t="str">
        <f t="shared" si="12"/>
        <v/>
      </c>
      <c r="J110" s="182"/>
      <c r="K110" s="183" t="str">
        <f t="shared" si="13"/>
        <v/>
      </c>
      <c r="L110" s="184" t="str">
        <f t="shared" si="10"/>
        <v/>
      </c>
      <c r="M110" s="184" t="str">
        <f t="shared" si="11"/>
        <v/>
      </c>
      <c r="N110" s="185" t="str">
        <f t="shared" si="14"/>
        <v/>
      </c>
      <c r="O110" s="185" t="str">
        <f t="shared" si="15"/>
        <v/>
      </c>
      <c r="P110" s="183" t="str">
        <f t="shared" si="9"/>
        <v/>
      </c>
      <c r="Q110" s="183" t="str">
        <f t="shared" si="16"/>
        <v/>
      </c>
      <c r="R110" s="183" t="str">
        <f t="shared" si="17"/>
        <v/>
      </c>
    </row>
    <row r="111" spans="2:18">
      <c r="B111" s="178"/>
      <c r="C111" s="190"/>
      <c r="D111" s="176"/>
      <c r="E111" s="176"/>
      <c r="F111" s="176"/>
      <c r="G111" s="176"/>
      <c r="H111" s="176" t="str">
        <f ca="1">IF(G111="","",IF(AND(E111&lt;&gt;"",F111&lt;&gt;""),IFERROR(VLOOKUP(G111,OFFSET('Rectangular Duct Data'!$A$2,0,0,COUNTA('Round Duct Data'!C:C),2),2,FALSE),""),IFERROR(VLOOKUP(G111,OFFSET('Round Duct Data'!$A$3,0,0,COUNTA('Round Duct Data'!A:A),2),2,FALSE),"")))</f>
        <v/>
      </c>
      <c r="I111" s="179" t="str">
        <f t="shared" si="12"/>
        <v/>
      </c>
      <c r="J111" s="178"/>
      <c r="K111" s="179" t="str">
        <f t="shared" si="13"/>
        <v/>
      </c>
      <c r="L111" s="180" t="str">
        <f t="shared" si="10"/>
        <v/>
      </c>
      <c r="M111" s="180" t="str">
        <f t="shared" si="11"/>
        <v/>
      </c>
      <c r="N111" s="181" t="str">
        <f t="shared" si="14"/>
        <v/>
      </c>
      <c r="O111" s="181" t="str">
        <f t="shared" si="15"/>
        <v/>
      </c>
      <c r="P111" s="179" t="str">
        <f t="shared" si="9"/>
        <v/>
      </c>
      <c r="Q111" s="179" t="str">
        <f t="shared" si="16"/>
        <v/>
      </c>
      <c r="R111" s="179" t="str">
        <f t="shared" si="17"/>
        <v/>
      </c>
    </row>
    <row r="112" spans="2:18">
      <c r="B112" s="182"/>
      <c r="C112" s="191"/>
      <c r="D112" s="177"/>
      <c r="E112" s="177"/>
      <c r="F112" s="177"/>
      <c r="G112" s="177"/>
      <c r="H112" s="177" t="str">
        <f ca="1">IF(G112="","",IF(AND(E112&lt;&gt;"",F112&lt;&gt;""),IFERROR(VLOOKUP(G112,OFFSET('Rectangular Duct Data'!$A$2,0,0,COUNTA('Round Duct Data'!C:C),2),2,FALSE),""),IFERROR(VLOOKUP(G112,OFFSET('Round Duct Data'!$A$3,0,0,COUNTA('Round Duct Data'!A:A),2),2,FALSE),"")))</f>
        <v/>
      </c>
      <c r="I112" s="183" t="str">
        <f t="shared" si="12"/>
        <v/>
      </c>
      <c r="J112" s="182"/>
      <c r="K112" s="183" t="str">
        <f t="shared" si="13"/>
        <v/>
      </c>
      <c r="L112" s="184" t="str">
        <f t="shared" si="10"/>
        <v/>
      </c>
      <c r="M112" s="184" t="str">
        <f t="shared" si="11"/>
        <v/>
      </c>
      <c r="N112" s="185" t="str">
        <f t="shared" si="14"/>
        <v/>
      </c>
      <c r="O112" s="185" t="str">
        <f t="shared" si="15"/>
        <v/>
      </c>
      <c r="P112" s="183" t="str">
        <f t="shared" si="9"/>
        <v/>
      </c>
      <c r="Q112" s="183" t="str">
        <f t="shared" si="16"/>
        <v/>
      </c>
      <c r="R112" s="183" t="str">
        <f t="shared" si="17"/>
        <v/>
      </c>
    </row>
    <row r="113" spans="2:18">
      <c r="B113" s="178"/>
      <c r="C113" s="190"/>
      <c r="D113" s="176"/>
      <c r="E113" s="176"/>
      <c r="F113" s="176"/>
      <c r="G113" s="176"/>
      <c r="H113" s="176" t="str">
        <f ca="1">IF(G113="","",IF(AND(E113&lt;&gt;"",F113&lt;&gt;""),IFERROR(VLOOKUP(G113,OFFSET('Rectangular Duct Data'!$A$2,0,0,COUNTA('Round Duct Data'!C:C),2),2,FALSE),""),IFERROR(VLOOKUP(G113,OFFSET('Round Duct Data'!$A$3,0,0,COUNTA('Round Duct Data'!A:A),2),2,FALSE),"")))</f>
        <v/>
      </c>
      <c r="I113" s="179" t="str">
        <f t="shared" si="12"/>
        <v/>
      </c>
      <c r="J113" s="178"/>
      <c r="K113" s="179" t="str">
        <f t="shared" si="13"/>
        <v/>
      </c>
      <c r="L113" s="180" t="str">
        <f t="shared" si="10"/>
        <v/>
      </c>
      <c r="M113" s="180" t="str">
        <f t="shared" si="11"/>
        <v/>
      </c>
      <c r="N113" s="181" t="str">
        <f t="shared" si="14"/>
        <v/>
      </c>
      <c r="O113" s="181" t="str">
        <f t="shared" si="15"/>
        <v/>
      </c>
      <c r="P113" s="179" t="str">
        <f t="shared" si="9"/>
        <v/>
      </c>
      <c r="Q113" s="179" t="str">
        <f t="shared" si="16"/>
        <v/>
      </c>
      <c r="R113" s="179" t="str">
        <f t="shared" si="17"/>
        <v/>
      </c>
    </row>
    <row r="114" spans="2:18">
      <c r="B114" s="182"/>
      <c r="C114" s="191"/>
      <c r="D114" s="177"/>
      <c r="E114" s="177"/>
      <c r="F114" s="177"/>
      <c r="G114" s="177"/>
      <c r="H114" s="177" t="str">
        <f ca="1">IF(G114="","",IF(AND(E114&lt;&gt;"",F114&lt;&gt;""),IFERROR(VLOOKUP(G114,OFFSET('Rectangular Duct Data'!$A$2,0,0,COUNTA('Round Duct Data'!C:C),2),2,FALSE),""),IFERROR(VLOOKUP(G114,OFFSET('Round Duct Data'!$A$3,0,0,COUNTA('Round Duct Data'!A:A),2),2,FALSE),"")))</f>
        <v/>
      </c>
      <c r="I114" s="183" t="str">
        <f t="shared" si="12"/>
        <v/>
      </c>
      <c r="J114" s="182"/>
      <c r="K114" s="183" t="str">
        <f t="shared" si="13"/>
        <v/>
      </c>
      <c r="L114" s="184" t="str">
        <f t="shared" si="10"/>
        <v/>
      </c>
      <c r="M114" s="184" t="str">
        <f t="shared" si="11"/>
        <v/>
      </c>
      <c r="N114" s="185" t="str">
        <f t="shared" si="14"/>
        <v/>
      </c>
      <c r="O114" s="185" t="str">
        <f t="shared" si="15"/>
        <v/>
      </c>
      <c r="P114" s="183" t="str">
        <f t="shared" si="9"/>
        <v/>
      </c>
      <c r="Q114" s="183" t="str">
        <f t="shared" si="16"/>
        <v/>
      </c>
      <c r="R114" s="183" t="str">
        <f t="shared" si="17"/>
        <v/>
      </c>
    </row>
    <row r="115" spans="2:18">
      <c r="B115" s="178"/>
      <c r="C115" s="190"/>
      <c r="D115" s="176"/>
      <c r="E115" s="176"/>
      <c r="F115" s="176"/>
      <c r="G115" s="176"/>
      <c r="H115" s="176" t="str">
        <f ca="1">IF(G115="","",IF(AND(E115&lt;&gt;"",F115&lt;&gt;""),IFERROR(VLOOKUP(G115,OFFSET('Rectangular Duct Data'!$A$2,0,0,COUNTA('Round Duct Data'!C:C),2),2,FALSE),""),IFERROR(VLOOKUP(G115,OFFSET('Round Duct Data'!$A$3,0,0,COUNTA('Round Duct Data'!A:A),2),2,FALSE),"")))</f>
        <v/>
      </c>
      <c r="I115" s="179" t="str">
        <f t="shared" si="12"/>
        <v/>
      </c>
      <c r="J115" s="178"/>
      <c r="K115" s="179" t="str">
        <f t="shared" si="13"/>
        <v/>
      </c>
      <c r="L115" s="180" t="str">
        <f t="shared" si="10"/>
        <v/>
      </c>
      <c r="M115" s="180" t="str">
        <f t="shared" si="11"/>
        <v/>
      </c>
      <c r="N115" s="181" t="str">
        <f t="shared" si="14"/>
        <v/>
      </c>
      <c r="O115" s="181" t="str">
        <f t="shared" si="15"/>
        <v/>
      </c>
      <c r="P115" s="179" t="str">
        <f t="shared" si="9"/>
        <v/>
      </c>
      <c r="Q115" s="179" t="str">
        <f t="shared" si="16"/>
        <v/>
      </c>
      <c r="R115" s="179" t="str">
        <f t="shared" si="17"/>
        <v/>
      </c>
    </row>
    <row r="116" spans="2:18">
      <c r="B116" s="182"/>
      <c r="C116" s="191"/>
      <c r="D116" s="177"/>
      <c r="E116" s="177"/>
      <c r="F116" s="177"/>
      <c r="G116" s="177"/>
      <c r="H116" s="177" t="str">
        <f ca="1">IF(G116="","",IF(AND(E116&lt;&gt;"",F116&lt;&gt;""),IFERROR(VLOOKUP(G116,OFFSET('Rectangular Duct Data'!$A$2,0,0,COUNTA('Round Duct Data'!C:C),2),2,FALSE),""),IFERROR(VLOOKUP(G116,OFFSET('Round Duct Data'!$A$3,0,0,COUNTA('Round Duct Data'!A:A),2),2,FALSE),"")))</f>
        <v/>
      </c>
      <c r="I116" s="183" t="str">
        <f t="shared" si="12"/>
        <v/>
      </c>
      <c r="J116" s="182"/>
      <c r="K116" s="183" t="str">
        <f t="shared" si="13"/>
        <v/>
      </c>
      <c r="L116" s="184" t="str">
        <f t="shared" si="10"/>
        <v/>
      </c>
      <c r="M116" s="184" t="str">
        <f t="shared" si="11"/>
        <v/>
      </c>
      <c r="N116" s="185" t="str">
        <f t="shared" si="14"/>
        <v/>
      </c>
      <c r="O116" s="185" t="str">
        <f t="shared" si="15"/>
        <v/>
      </c>
      <c r="P116" s="183" t="str">
        <f t="shared" si="9"/>
        <v/>
      </c>
      <c r="Q116" s="183" t="str">
        <f t="shared" si="16"/>
        <v/>
      </c>
      <c r="R116" s="183" t="str">
        <f t="shared" si="17"/>
        <v/>
      </c>
    </row>
    <row r="117" spans="2:18">
      <c r="B117" s="178"/>
      <c r="C117" s="190"/>
      <c r="D117" s="176"/>
      <c r="E117" s="176"/>
      <c r="F117" s="176"/>
      <c r="G117" s="176"/>
      <c r="H117" s="176" t="str">
        <f ca="1">IF(G117="","",IF(AND(E117&lt;&gt;"",F117&lt;&gt;""),IFERROR(VLOOKUP(G117,OFFSET('Rectangular Duct Data'!$A$2,0,0,COUNTA('Round Duct Data'!C:C),2),2,FALSE),""),IFERROR(VLOOKUP(G117,OFFSET('Round Duct Data'!$A$3,0,0,COUNTA('Round Duct Data'!A:A),2),2,FALSE),"")))</f>
        <v/>
      </c>
      <c r="I117" s="179" t="str">
        <f t="shared" si="12"/>
        <v/>
      </c>
      <c r="J117" s="178"/>
      <c r="K117" s="179" t="str">
        <f t="shared" si="13"/>
        <v/>
      </c>
      <c r="L117" s="180" t="str">
        <f t="shared" si="10"/>
        <v/>
      </c>
      <c r="M117" s="180" t="str">
        <f t="shared" si="11"/>
        <v/>
      </c>
      <c r="N117" s="181" t="str">
        <f t="shared" si="14"/>
        <v/>
      </c>
      <c r="O117" s="181" t="str">
        <f t="shared" si="15"/>
        <v/>
      </c>
      <c r="P117" s="179" t="str">
        <f t="shared" si="9"/>
        <v/>
      </c>
      <c r="Q117" s="179" t="str">
        <f t="shared" si="16"/>
        <v/>
      </c>
      <c r="R117" s="179" t="str">
        <f t="shared" si="17"/>
        <v/>
      </c>
    </row>
    <row r="118" spans="2:18">
      <c r="B118" s="182"/>
      <c r="C118" s="191"/>
      <c r="D118" s="177"/>
      <c r="E118" s="177"/>
      <c r="F118" s="177"/>
      <c r="G118" s="177"/>
      <c r="H118" s="177" t="str">
        <f ca="1">IF(G118="","",IF(AND(E118&lt;&gt;"",F118&lt;&gt;""),IFERROR(VLOOKUP(G118,OFFSET('Rectangular Duct Data'!$A$2,0,0,COUNTA('Round Duct Data'!C:C),2),2,FALSE),""),IFERROR(VLOOKUP(G118,OFFSET('Round Duct Data'!$A$3,0,0,COUNTA('Round Duct Data'!A:A),2),2,FALSE),"")))</f>
        <v/>
      </c>
      <c r="I118" s="183" t="str">
        <f t="shared" si="12"/>
        <v/>
      </c>
      <c r="J118" s="182"/>
      <c r="K118" s="183" t="str">
        <f t="shared" si="13"/>
        <v/>
      </c>
      <c r="L118" s="184" t="str">
        <f t="shared" si="10"/>
        <v/>
      </c>
      <c r="M118" s="184" t="str">
        <f t="shared" si="11"/>
        <v/>
      </c>
      <c r="N118" s="185" t="str">
        <f t="shared" si="14"/>
        <v/>
      </c>
      <c r="O118" s="185" t="str">
        <f t="shared" si="15"/>
        <v/>
      </c>
      <c r="P118" s="183" t="str">
        <f t="shared" si="9"/>
        <v/>
      </c>
      <c r="Q118" s="183" t="str">
        <f t="shared" si="16"/>
        <v/>
      </c>
      <c r="R118" s="183" t="str">
        <f t="shared" si="17"/>
        <v/>
      </c>
    </row>
    <row r="119" spans="2:18">
      <c r="B119" s="178"/>
      <c r="C119" s="190"/>
      <c r="D119" s="176"/>
      <c r="E119" s="176"/>
      <c r="F119" s="176"/>
      <c r="G119" s="176"/>
      <c r="H119" s="176" t="str">
        <f ca="1">IF(G119="","",IF(AND(E119&lt;&gt;"",F119&lt;&gt;""),IFERROR(VLOOKUP(G119,OFFSET('Rectangular Duct Data'!$A$2,0,0,COUNTA('Round Duct Data'!C:C),2),2,FALSE),""),IFERROR(VLOOKUP(G119,OFFSET('Round Duct Data'!$A$3,0,0,COUNTA('Round Duct Data'!A:A),2),2,FALSE),"")))</f>
        <v/>
      </c>
      <c r="I119" s="179" t="str">
        <f t="shared" si="12"/>
        <v/>
      </c>
      <c r="J119" s="178"/>
      <c r="K119" s="179" t="str">
        <f t="shared" si="13"/>
        <v/>
      </c>
      <c r="L119" s="180" t="str">
        <f t="shared" si="10"/>
        <v/>
      </c>
      <c r="M119" s="180" t="str">
        <f t="shared" si="11"/>
        <v/>
      </c>
      <c r="N119" s="181" t="str">
        <f t="shared" si="14"/>
        <v/>
      </c>
      <c r="O119" s="181" t="str">
        <f t="shared" si="15"/>
        <v/>
      </c>
      <c r="P119" s="179" t="str">
        <f t="shared" si="9"/>
        <v/>
      </c>
      <c r="Q119" s="179" t="str">
        <f t="shared" si="16"/>
        <v/>
      </c>
      <c r="R119" s="179" t="str">
        <f t="shared" si="17"/>
        <v/>
      </c>
    </row>
    <row r="120" spans="2:18">
      <c r="B120" s="182"/>
      <c r="C120" s="191"/>
      <c r="D120" s="177"/>
      <c r="E120" s="177"/>
      <c r="F120" s="177"/>
      <c r="G120" s="177"/>
      <c r="H120" s="177" t="str">
        <f ca="1">IF(G120="","",IF(AND(E120&lt;&gt;"",F120&lt;&gt;""),IFERROR(VLOOKUP(G120,OFFSET('Rectangular Duct Data'!$A$2,0,0,COUNTA('Round Duct Data'!C:C),2),2,FALSE),""),IFERROR(VLOOKUP(G120,OFFSET('Round Duct Data'!$A$3,0,0,COUNTA('Round Duct Data'!A:A),2),2,FALSE),"")))</f>
        <v/>
      </c>
      <c r="I120" s="183" t="str">
        <f t="shared" si="12"/>
        <v/>
      </c>
      <c r="J120" s="182"/>
      <c r="K120" s="183" t="str">
        <f t="shared" si="13"/>
        <v/>
      </c>
      <c r="L120" s="184" t="str">
        <f t="shared" si="10"/>
        <v/>
      </c>
      <c r="M120" s="184" t="str">
        <f t="shared" si="11"/>
        <v/>
      </c>
      <c r="N120" s="185" t="str">
        <f t="shared" si="14"/>
        <v/>
      </c>
      <c r="O120" s="185" t="str">
        <f t="shared" si="15"/>
        <v/>
      </c>
      <c r="P120" s="183" t="str">
        <f t="shared" si="9"/>
        <v/>
      </c>
      <c r="Q120" s="183" t="str">
        <f t="shared" si="16"/>
        <v/>
      </c>
      <c r="R120" s="183" t="str">
        <f t="shared" si="17"/>
        <v/>
      </c>
    </row>
    <row r="121" spans="2:18">
      <c r="B121" s="178"/>
      <c r="C121" s="190"/>
      <c r="D121" s="176"/>
      <c r="E121" s="176"/>
      <c r="F121" s="176"/>
      <c r="G121" s="176"/>
      <c r="H121" s="176" t="str">
        <f ca="1">IF(G121="","",IF(AND(E121&lt;&gt;"",F121&lt;&gt;""),IFERROR(VLOOKUP(G121,OFFSET('Rectangular Duct Data'!$A$2,0,0,COUNTA('Round Duct Data'!C:C),2),2,FALSE),""),IFERROR(VLOOKUP(G121,OFFSET('Round Duct Data'!$A$3,0,0,COUNTA('Round Duct Data'!A:A),2),2,FALSE),"")))</f>
        <v/>
      </c>
      <c r="I121" s="179" t="str">
        <f t="shared" si="12"/>
        <v/>
      </c>
      <c r="J121" s="178"/>
      <c r="K121" s="179" t="str">
        <f t="shared" si="13"/>
        <v/>
      </c>
      <c r="L121" s="180" t="str">
        <f t="shared" si="10"/>
        <v/>
      </c>
      <c r="M121" s="180" t="str">
        <f t="shared" si="11"/>
        <v/>
      </c>
      <c r="N121" s="181" t="str">
        <f t="shared" si="14"/>
        <v/>
      </c>
      <c r="O121" s="181" t="str">
        <f t="shared" si="15"/>
        <v/>
      </c>
      <c r="P121" s="179" t="str">
        <f t="shared" si="9"/>
        <v/>
      </c>
      <c r="Q121" s="179" t="str">
        <f t="shared" si="16"/>
        <v/>
      </c>
      <c r="R121" s="179" t="str">
        <f t="shared" si="17"/>
        <v/>
      </c>
    </row>
    <row r="122" spans="2:18">
      <c r="B122" s="182"/>
      <c r="C122" s="191"/>
      <c r="D122" s="177"/>
      <c r="E122" s="177"/>
      <c r="F122" s="177"/>
      <c r="G122" s="177"/>
      <c r="H122" s="177" t="str">
        <f ca="1">IF(G122="","",IF(AND(E122&lt;&gt;"",F122&lt;&gt;""),IFERROR(VLOOKUP(G122,OFFSET('Rectangular Duct Data'!$A$2,0,0,COUNTA('Round Duct Data'!C:C),2),2,FALSE),""),IFERROR(VLOOKUP(G122,OFFSET('Round Duct Data'!$A$3,0,0,COUNTA('Round Duct Data'!A:A),2),2,FALSE),"")))</f>
        <v/>
      </c>
      <c r="I122" s="183" t="str">
        <f t="shared" si="12"/>
        <v/>
      </c>
      <c r="J122" s="182"/>
      <c r="K122" s="183" t="str">
        <f t="shared" si="13"/>
        <v/>
      </c>
      <c r="L122" s="184" t="str">
        <f t="shared" si="10"/>
        <v/>
      </c>
      <c r="M122" s="184" t="str">
        <f t="shared" si="11"/>
        <v/>
      </c>
      <c r="N122" s="185" t="str">
        <f t="shared" si="14"/>
        <v/>
      </c>
      <c r="O122" s="185" t="str">
        <f t="shared" si="15"/>
        <v/>
      </c>
      <c r="P122" s="183" t="str">
        <f t="shared" si="9"/>
        <v/>
      </c>
      <c r="Q122" s="183" t="str">
        <f t="shared" si="16"/>
        <v/>
      </c>
      <c r="R122" s="183" t="str">
        <f t="shared" si="17"/>
        <v/>
      </c>
    </row>
    <row r="123" spans="2:18">
      <c r="B123" s="178"/>
      <c r="C123" s="190"/>
      <c r="D123" s="176"/>
      <c r="E123" s="176"/>
      <c r="F123" s="176"/>
      <c r="G123" s="176"/>
      <c r="H123" s="176" t="str">
        <f ca="1">IF(G123="","",IF(AND(E123&lt;&gt;"",F123&lt;&gt;""),IFERROR(VLOOKUP(G123,OFFSET('Rectangular Duct Data'!$A$2,0,0,COUNTA('Round Duct Data'!C:C),2),2,FALSE),""),IFERROR(VLOOKUP(G123,OFFSET('Round Duct Data'!$A$3,0,0,COUNTA('Round Duct Data'!A:A),2),2,FALSE),"")))</f>
        <v/>
      </c>
      <c r="I123" s="179" t="str">
        <f t="shared" si="12"/>
        <v/>
      </c>
      <c r="J123" s="178"/>
      <c r="K123" s="179" t="str">
        <f t="shared" si="13"/>
        <v/>
      </c>
      <c r="L123" s="180" t="str">
        <f t="shared" si="10"/>
        <v/>
      </c>
      <c r="M123" s="180" t="str">
        <f t="shared" si="11"/>
        <v/>
      </c>
      <c r="N123" s="181" t="str">
        <f t="shared" si="14"/>
        <v/>
      </c>
      <c r="O123" s="181" t="str">
        <f t="shared" si="15"/>
        <v/>
      </c>
      <c r="P123" s="179" t="str">
        <f t="shared" si="9"/>
        <v/>
      </c>
      <c r="Q123" s="179" t="str">
        <f t="shared" si="16"/>
        <v/>
      </c>
      <c r="R123" s="179" t="str">
        <f t="shared" si="17"/>
        <v/>
      </c>
    </row>
    <row r="124" spans="2:18">
      <c r="B124" s="182"/>
      <c r="C124" s="191"/>
      <c r="D124" s="177"/>
      <c r="E124" s="177"/>
      <c r="F124" s="177"/>
      <c r="G124" s="177"/>
      <c r="H124" s="177" t="str">
        <f ca="1">IF(G124="","",IF(AND(E124&lt;&gt;"",F124&lt;&gt;""),IFERROR(VLOOKUP(G124,OFFSET('Rectangular Duct Data'!$A$2,0,0,COUNTA('Round Duct Data'!C:C),2),2,FALSE),""),IFERROR(VLOOKUP(G124,OFFSET('Round Duct Data'!$A$3,0,0,COUNTA('Round Duct Data'!A:A),2),2,FALSE),"")))</f>
        <v/>
      </c>
      <c r="I124" s="183" t="str">
        <f t="shared" si="12"/>
        <v/>
      </c>
      <c r="J124" s="182"/>
      <c r="K124" s="183" t="str">
        <f t="shared" si="13"/>
        <v/>
      </c>
      <c r="L124" s="184" t="str">
        <f t="shared" si="10"/>
        <v/>
      </c>
      <c r="M124" s="184" t="str">
        <f t="shared" si="11"/>
        <v/>
      </c>
      <c r="N124" s="185" t="str">
        <f t="shared" si="14"/>
        <v/>
      </c>
      <c r="O124" s="185" t="str">
        <f t="shared" si="15"/>
        <v/>
      </c>
      <c r="P124" s="183" t="str">
        <f t="shared" si="9"/>
        <v/>
      </c>
      <c r="Q124" s="183" t="str">
        <f t="shared" si="16"/>
        <v/>
      </c>
      <c r="R124" s="183" t="str">
        <f t="shared" si="17"/>
        <v/>
      </c>
    </row>
    <row r="125" spans="2:18">
      <c r="B125" s="178"/>
      <c r="C125" s="190"/>
      <c r="D125" s="176"/>
      <c r="E125" s="176"/>
      <c r="F125" s="176"/>
      <c r="G125" s="176"/>
      <c r="H125" s="176" t="str">
        <f ca="1">IF(G125="","",IF(AND(E125&lt;&gt;"",F125&lt;&gt;""),IFERROR(VLOOKUP(G125,OFFSET('Rectangular Duct Data'!$A$2,0,0,COUNTA('Round Duct Data'!C:C),2),2,FALSE),""),IFERROR(VLOOKUP(G125,OFFSET('Round Duct Data'!$A$3,0,0,COUNTA('Round Duct Data'!A:A),2),2,FALSE),"")))</f>
        <v/>
      </c>
      <c r="I125" s="179" t="str">
        <f t="shared" si="12"/>
        <v/>
      </c>
      <c r="J125" s="178"/>
      <c r="K125" s="179" t="str">
        <f t="shared" si="13"/>
        <v/>
      </c>
      <c r="L125" s="180" t="str">
        <f t="shared" si="10"/>
        <v/>
      </c>
      <c r="M125" s="180" t="str">
        <f t="shared" si="11"/>
        <v/>
      </c>
      <c r="N125" s="181" t="str">
        <f t="shared" si="14"/>
        <v/>
      </c>
      <c r="O125" s="181" t="str">
        <f t="shared" si="15"/>
        <v/>
      </c>
      <c r="P125" s="179" t="str">
        <f t="shared" si="9"/>
        <v/>
      </c>
      <c r="Q125" s="179" t="str">
        <f t="shared" si="16"/>
        <v/>
      </c>
      <c r="R125" s="179" t="str">
        <f t="shared" si="17"/>
        <v/>
      </c>
    </row>
    <row r="126" spans="2:18">
      <c r="B126" s="182"/>
      <c r="C126" s="191"/>
      <c r="D126" s="177"/>
      <c r="E126" s="177"/>
      <c r="F126" s="177"/>
      <c r="G126" s="177"/>
      <c r="H126" s="177" t="str">
        <f ca="1">IF(G126="","",IF(AND(E126&lt;&gt;"",F126&lt;&gt;""),IFERROR(VLOOKUP(G126,OFFSET('Rectangular Duct Data'!$A$2,0,0,COUNTA('Round Duct Data'!C:C),2),2,FALSE),""),IFERROR(VLOOKUP(G126,OFFSET('Round Duct Data'!$A$3,0,0,COUNTA('Round Duct Data'!A:A),2),2,FALSE),"")))</f>
        <v/>
      </c>
      <c r="I126" s="183" t="str">
        <f t="shared" si="12"/>
        <v/>
      </c>
      <c r="J126" s="182"/>
      <c r="K126" s="183" t="str">
        <f t="shared" si="13"/>
        <v/>
      </c>
      <c r="L126" s="184" t="str">
        <f t="shared" si="10"/>
        <v/>
      </c>
      <c r="M126" s="184" t="str">
        <f t="shared" si="11"/>
        <v/>
      </c>
      <c r="N126" s="185" t="str">
        <f t="shared" si="14"/>
        <v/>
      </c>
      <c r="O126" s="185" t="str">
        <f t="shared" si="15"/>
        <v/>
      </c>
      <c r="P126" s="183" t="str">
        <f t="shared" si="9"/>
        <v/>
      </c>
      <c r="Q126" s="183" t="str">
        <f t="shared" si="16"/>
        <v/>
      </c>
      <c r="R126" s="183" t="str">
        <f t="shared" si="17"/>
        <v/>
      </c>
    </row>
    <row r="127" spans="2:18">
      <c r="B127" s="178"/>
      <c r="C127" s="190"/>
      <c r="D127" s="176"/>
      <c r="E127" s="176"/>
      <c r="F127" s="176"/>
      <c r="G127" s="176"/>
      <c r="H127" s="176" t="str">
        <f ca="1">IF(G127="","",IF(AND(E127&lt;&gt;"",F127&lt;&gt;""),IFERROR(VLOOKUP(G127,OFFSET('Rectangular Duct Data'!$A$2,0,0,COUNTA('Round Duct Data'!C:C),2),2,FALSE),""),IFERROR(VLOOKUP(G127,OFFSET('Round Duct Data'!$A$3,0,0,COUNTA('Round Duct Data'!A:A),2),2,FALSE),"")))</f>
        <v/>
      </c>
      <c r="I127" s="179" t="str">
        <f t="shared" si="12"/>
        <v/>
      </c>
      <c r="J127" s="178"/>
      <c r="K127" s="179" t="str">
        <f t="shared" si="13"/>
        <v/>
      </c>
      <c r="L127" s="180" t="str">
        <f t="shared" si="10"/>
        <v/>
      </c>
      <c r="M127" s="180" t="str">
        <f t="shared" si="11"/>
        <v/>
      </c>
      <c r="N127" s="181" t="str">
        <f t="shared" si="14"/>
        <v/>
      </c>
      <c r="O127" s="181" t="str">
        <f t="shared" si="15"/>
        <v/>
      </c>
      <c r="P127" s="179" t="str">
        <f t="shared" si="9"/>
        <v/>
      </c>
      <c r="Q127" s="179" t="str">
        <f t="shared" si="16"/>
        <v/>
      </c>
      <c r="R127" s="179" t="str">
        <f t="shared" si="17"/>
        <v/>
      </c>
    </row>
    <row r="128" spans="2:18">
      <c r="B128" s="182"/>
      <c r="C128" s="191"/>
      <c r="D128" s="177"/>
      <c r="E128" s="177"/>
      <c r="F128" s="177"/>
      <c r="G128" s="177"/>
      <c r="H128" s="177" t="str">
        <f ca="1">IF(G128="","",IF(AND(E128&lt;&gt;"",F128&lt;&gt;""),IFERROR(VLOOKUP(G128,OFFSET('Rectangular Duct Data'!$A$2,0,0,COUNTA('Round Duct Data'!C:C),2),2,FALSE),""),IFERROR(VLOOKUP(G128,OFFSET('Round Duct Data'!$A$3,0,0,COUNTA('Round Duct Data'!A:A),2),2,FALSE),"")))</f>
        <v/>
      </c>
      <c r="I128" s="183" t="str">
        <f t="shared" si="12"/>
        <v/>
      </c>
      <c r="J128" s="182"/>
      <c r="K128" s="183" t="str">
        <f t="shared" si="13"/>
        <v/>
      </c>
      <c r="L128" s="184" t="str">
        <f t="shared" si="10"/>
        <v/>
      </c>
      <c r="M128" s="184" t="str">
        <f t="shared" si="11"/>
        <v/>
      </c>
      <c r="N128" s="185" t="str">
        <f t="shared" si="14"/>
        <v/>
      </c>
      <c r="O128" s="185" t="str">
        <f t="shared" si="15"/>
        <v/>
      </c>
      <c r="P128" s="183" t="str">
        <f t="shared" si="9"/>
        <v/>
      </c>
      <c r="Q128" s="183" t="str">
        <f t="shared" si="16"/>
        <v/>
      </c>
      <c r="R128" s="183" t="str">
        <f t="shared" si="17"/>
        <v/>
      </c>
    </row>
    <row r="129" spans="2:18">
      <c r="B129" s="178"/>
      <c r="C129" s="190"/>
      <c r="D129" s="176"/>
      <c r="E129" s="176"/>
      <c r="F129" s="176"/>
      <c r="G129" s="176"/>
      <c r="H129" s="176" t="str">
        <f ca="1">IF(G129="","",IF(AND(E129&lt;&gt;"",F129&lt;&gt;""),IFERROR(VLOOKUP(G129,OFFSET('Rectangular Duct Data'!$A$2,0,0,COUNTA('Round Duct Data'!C:C),2),2,FALSE),""),IFERROR(VLOOKUP(G129,OFFSET('Round Duct Data'!$A$3,0,0,COUNTA('Round Duct Data'!A:A),2),2,FALSE),"")))</f>
        <v/>
      </c>
      <c r="I129" s="179" t="str">
        <f t="shared" si="12"/>
        <v/>
      </c>
      <c r="J129" s="178"/>
      <c r="K129" s="179" t="str">
        <f t="shared" si="13"/>
        <v/>
      </c>
      <c r="L129" s="180" t="str">
        <f t="shared" si="10"/>
        <v/>
      </c>
      <c r="M129" s="180" t="str">
        <f t="shared" si="11"/>
        <v/>
      </c>
      <c r="N129" s="181" t="str">
        <f t="shared" si="14"/>
        <v/>
      </c>
      <c r="O129" s="181" t="str">
        <f t="shared" si="15"/>
        <v/>
      </c>
      <c r="P129" s="179" t="str">
        <f t="shared" si="9"/>
        <v/>
      </c>
      <c r="Q129" s="179" t="str">
        <f t="shared" si="16"/>
        <v/>
      </c>
      <c r="R129" s="179" t="str">
        <f t="shared" si="17"/>
        <v/>
      </c>
    </row>
    <row r="130" spans="2:18">
      <c r="B130" s="182"/>
      <c r="C130" s="191"/>
      <c r="D130" s="177"/>
      <c r="E130" s="177"/>
      <c r="F130" s="177"/>
      <c r="G130" s="177"/>
      <c r="H130" s="177" t="str">
        <f ca="1">IF(G130="","",IF(AND(E130&lt;&gt;"",F130&lt;&gt;""),IFERROR(VLOOKUP(G130,OFFSET('Rectangular Duct Data'!$A$2,0,0,COUNTA('Round Duct Data'!C:C),2),2,FALSE),""),IFERROR(VLOOKUP(G130,OFFSET('Round Duct Data'!$A$3,0,0,COUNTA('Round Duct Data'!A:A),2),2,FALSE),"")))</f>
        <v/>
      </c>
      <c r="I130" s="183" t="str">
        <f t="shared" si="12"/>
        <v/>
      </c>
      <c r="J130" s="182"/>
      <c r="K130" s="183" t="str">
        <f t="shared" si="13"/>
        <v/>
      </c>
      <c r="L130" s="184" t="str">
        <f t="shared" si="10"/>
        <v/>
      </c>
      <c r="M130" s="184" t="str">
        <f t="shared" si="11"/>
        <v/>
      </c>
      <c r="N130" s="185" t="str">
        <f t="shared" si="14"/>
        <v/>
      </c>
      <c r="O130" s="185" t="str">
        <f t="shared" si="15"/>
        <v/>
      </c>
      <c r="P130" s="183" t="str">
        <f t="shared" si="9"/>
        <v/>
      </c>
      <c r="Q130" s="183" t="str">
        <f t="shared" si="16"/>
        <v/>
      </c>
      <c r="R130" s="183" t="str">
        <f t="shared" si="17"/>
        <v/>
      </c>
    </row>
    <row r="131" spans="2:18">
      <c r="B131" s="178"/>
      <c r="C131" s="190"/>
      <c r="D131" s="176"/>
      <c r="E131" s="176"/>
      <c r="F131" s="176"/>
      <c r="G131" s="176"/>
      <c r="H131" s="176" t="str">
        <f ca="1">IF(G131="","",IF(AND(E131&lt;&gt;"",F131&lt;&gt;""),IFERROR(VLOOKUP(G131,OFFSET('Rectangular Duct Data'!$A$2,0,0,COUNTA('Round Duct Data'!C:C),2),2,FALSE),""),IFERROR(VLOOKUP(G131,OFFSET('Round Duct Data'!$A$3,0,0,COUNTA('Round Duct Data'!A:A),2),2,FALSE),"")))</f>
        <v/>
      </c>
      <c r="I131" s="179" t="str">
        <f t="shared" si="12"/>
        <v/>
      </c>
      <c r="J131" s="178"/>
      <c r="K131" s="179" t="str">
        <f t="shared" si="13"/>
        <v/>
      </c>
      <c r="L131" s="180" t="str">
        <f t="shared" si="10"/>
        <v/>
      </c>
      <c r="M131" s="180" t="str">
        <f t="shared" si="11"/>
        <v/>
      </c>
      <c r="N131" s="181" t="str">
        <f t="shared" si="14"/>
        <v/>
      </c>
      <c r="O131" s="181" t="str">
        <f t="shared" si="15"/>
        <v/>
      </c>
      <c r="P131" s="179" t="str">
        <f t="shared" si="9"/>
        <v/>
      </c>
      <c r="Q131" s="179" t="str">
        <f t="shared" si="16"/>
        <v/>
      </c>
      <c r="R131" s="179" t="str">
        <f t="shared" si="17"/>
        <v/>
      </c>
    </row>
    <row r="132" spans="2:18">
      <c r="B132" s="182"/>
      <c r="C132" s="191"/>
      <c r="D132" s="177"/>
      <c r="E132" s="177"/>
      <c r="F132" s="177"/>
      <c r="G132" s="177"/>
      <c r="H132" s="177" t="str">
        <f ca="1">IF(G132="","",IF(AND(E132&lt;&gt;"",F132&lt;&gt;""),IFERROR(VLOOKUP(G132,OFFSET('Rectangular Duct Data'!$A$2,0,0,COUNTA('Round Duct Data'!C:C),2),2,FALSE),""),IFERROR(VLOOKUP(G132,OFFSET('Round Duct Data'!$A$3,0,0,COUNTA('Round Duct Data'!A:A),2),2,FALSE),"")))</f>
        <v/>
      </c>
      <c r="I132" s="183" t="str">
        <f t="shared" si="12"/>
        <v/>
      </c>
      <c r="J132" s="182"/>
      <c r="K132" s="183" t="str">
        <f t="shared" si="13"/>
        <v/>
      </c>
      <c r="L132" s="184" t="str">
        <f t="shared" si="10"/>
        <v/>
      </c>
      <c r="M132" s="184" t="str">
        <f t="shared" si="11"/>
        <v/>
      </c>
      <c r="N132" s="185" t="str">
        <f t="shared" si="14"/>
        <v/>
      </c>
      <c r="O132" s="185" t="str">
        <f t="shared" si="15"/>
        <v/>
      </c>
      <c r="P132" s="183" t="str">
        <f t="shared" si="9"/>
        <v/>
      </c>
      <c r="Q132" s="183" t="str">
        <f t="shared" si="16"/>
        <v/>
      </c>
      <c r="R132" s="183" t="str">
        <f t="shared" si="17"/>
        <v/>
      </c>
    </row>
    <row r="133" spans="2:18">
      <c r="B133" s="178"/>
      <c r="C133" s="190"/>
      <c r="D133" s="176"/>
      <c r="E133" s="176"/>
      <c r="F133" s="176"/>
      <c r="G133" s="176"/>
      <c r="H133" s="176" t="str">
        <f ca="1">IF(G133="","",IF(AND(E133&lt;&gt;"",F133&lt;&gt;""),IFERROR(VLOOKUP(G133,OFFSET('Rectangular Duct Data'!$A$2,0,0,COUNTA('Round Duct Data'!C:C),2),2,FALSE),""),IFERROR(VLOOKUP(G133,OFFSET('Round Duct Data'!$A$3,0,0,COUNTA('Round Duct Data'!A:A),2),2,FALSE),"")))</f>
        <v/>
      </c>
      <c r="I133" s="179" t="str">
        <f t="shared" si="12"/>
        <v/>
      </c>
      <c r="J133" s="178"/>
      <c r="K133" s="179" t="str">
        <f t="shared" si="13"/>
        <v/>
      </c>
      <c r="L133" s="180" t="str">
        <f t="shared" si="10"/>
        <v/>
      </c>
      <c r="M133" s="180" t="str">
        <f t="shared" si="11"/>
        <v/>
      </c>
      <c r="N133" s="181" t="str">
        <f t="shared" si="14"/>
        <v/>
      </c>
      <c r="O133" s="181" t="str">
        <f t="shared" si="15"/>
        <v/>
      </c>
      <c r="P133" s="179" t="str">
        <f t="shared" si="9"/>
        <v/>
      </c>
      <c r="Q133" s="179" t="str">
        <f t="shared" si="16"/>
        <v/>
      </c>
      <c r="R133" s="179" t="str">
        <f t="shared" si="17"/>
        <v/>
      </c>
    </row>
    <row r="134" spans="2:18">
      <c r="B134" s="182"/>
      <c r="C134" s="191"/>
      <c r="D134" s="177"/>
      <c r="E134" s="177"/>
      <c r="F134" s="177"/>
      <c r="G134" s="177"/>
      <c r="H134" s="177" t="str">
        <f ca="1">IF(G134="","",IF(AND(E134&lt;&gt;"",F134&lt;&gt;""),IFERROR(VLOOKUP(G134,OFFSET('Rectangular Duct Data'!$A$2,0,0,COUNTA('Round Duct Data'!C:C),2),2,FALSE),""),IFERROR(VLOOKUP(G134,OFFSET('Round Duct Data'!$A$3,0,0,COUNTA('Round Duct Data'!A:A),2),2,FALSE),"")))</f>
        <v/>
      </c>
      <c r="I134" s="183" t="str">
        <f t="shared" si="12"/>
        <v/>
      </c>
      <c r="J134" s="182"/>
      <c r="K134" s="183" t="str">
        <f t="shared" si="13"/>
        <v/>
      </c>
      <c r="L134" s="184" t="str">
        <f t="shared" si="10"/>
        <v/>
      </c>
      <c r="M134" s="184" t="str">
        <f t="shared" si="11"/>
        <v/>
      </c>
      <c r="N134" s="185" t="str">
        <f t="shared" si="14"/>
        <v/>
      </c>
      <c r="O134" s="185" t="str">
        <f t="shared" si="15"/>
        <v/>
      </c>
      <c r="P134" s="183" t="str">
        <f t="shared" si="9"/>
        <v/>
      </c>
      <c r="Q134" s="183" t="str">
        <f t="shared" si="16"/>
        <v/>
      </c>
      <c r="R134" s="183" t="str">
        <f t="shared" si="17"/>
        <v/>
      </c>
    </row>
    <row r="135" spans="2:18">
      <c r="B135" s="178"/>
      <c r="C135" s="190"/>
      <c r="D135" s="176"/>
      <c r="E135" s="176"/>
      <c r="F135" s="176"/>
      <c r="G135" s="176"/>
      <c r="H135" s="176" t="str">
        <f ca="1">IF(G135="","",IF(AND(E135&lt;&gt;"",F135&lt;&gt;""),IFERROR(VLOOKUP(G135,OFFSET('Rectangular Duct Data'!$A$2,0,0,COUNTA('Round Duct Data'!C:C),2),2,FALSE),""),IFERROR(VLOOKUP(G135,OFFSET('Round Duct Data'!$A$3,0,0,COUNTA('Round Duct Data'!A:A),2),2,FALSE),"")))</f>
        <v/>
      </c>
      <c r="I135" s="179" t="str">
        <f t="shared" si="12"/>
        <v/>
      </c>
      <c r="J135" s="178"/>
      <c r="K135" s="179" t="str">
        <f t="shared" si="13"/>
        <v/>
      </c>
      <c r="L135" s="180" t="str">
        <f t="shared" si="10"/>
        <v/>
      </c>
      <c r="M135" s="180" t="str">
        <f t="shared" si="11"/>
        <v/>
      </c>
      <c r="N135" s="181" t="str">
        <f t="shared" si="14"/>
        <v/>
      </c>
      <c r="O135" s="181" t="str">
        <f t="shared" si="15"/>
        <v/>
      </c>
      <c r="P135" s="179" t="str">
        <f t="shared" si="9"/>
        <v/>
      </c>
      <c r="Q135" s="179" t="str">
        <f t="shared" si="16"/>
        <v/>
      </c>
      <c r="R135" s="179" t="str">
        <f t="shared" si="17"/>
        <v/>
      </c>
    </row>
    <row r="136" spans="2:18">
      <c r="B136" s="182"/>
      <c r="C136" s="191"/>
      <c r="D136" s="177"/>
      <c r="E136" s="177"/>
      <c r="F136" s="177"/>
      <c r="G136" s="177"/>
      <c r="H136" s="177" t="str">
        <f ca="1">IF(G136="","",IF(AND(E136&lt;&gt;"",F136&lt;&gt;""),IFERROR(VLOOKUP(G136,OFFSET('Rectangular Duct Data'!$A$2,0,0,COUNTA('Round Duct Data'!C:C),2),2,FALSE),""),IFERROR(VLOOKUP(G136,OFFSET('Round Duct Data'!$A$3,0,0,COUNTA('Round Duct Data'!A:A),2),2,FALSE),"")))</f>
        <v/>
      </c>
      <c r="I136" s="183" t="str">
        <f t="shared" si="12"/>
        <v/>
      </c>
      <c r="J136" s="182"/>
      <c r="K136" s="183" t="str">
        <f t="shared" si="13"/>
        <v/>
      </c>
      <c r="L136" s="184" t="str">
        <f t="shared" si="10"/>
        <v/>
      </c>
      <c r="M136" s="184" t="str">
        <f t="shared" si="11"/>
        <v/>
      </c>
      <c r="N136" s="185" t="str">
        <f t="shared" si="14"/>
        <v/>
      </c>
      <c r="O136" s="185" t="str">
        <f t="shared" si="15"/>
        <v/>
      </c>
      <c r="P136" s="183" t="str">
        <f t="shared" si="9"/>
        <v/>
      </c>
      <c r="Q136" s="183" t="str">
        <f t="shared" si="16"/>
        <v/>
      </c>
      <c r="R136" s="183" t="str">
        <f t="shared" si="17"/>
        <v/>
      </c>
    </row>
    <row r="137" spans="2:18">
      <c r="B137" s="178"/>
      <c r="C137" s="190"/>
      <c r="D137" s="176"/>
      <c r="E137" s="176"/>
      <c r="F137" s="176"/>
      <c r="G137" s="176"/>
      <c r="H137" s="176" t="str">
        <f ca="1">IF(G137="","",IF(AND(E137&lt;&gt;"",F137&lt;&gt;""),IFERROR(VLOOKUP(G137,OFFSET('Rectangular Duct Data'!$A$2,0,0,COUNTA('Round Duct Data'!C:C),2),2,FALSE),""),IFERROR(VLOOKUP(G137,OFFSET('Round Duct Data'!$A$3,0,0,COUNTA('Round Duct Data'!A:A),2),2,FALSE),"")))</f>
        <v/>
      </c>
      <c r="I137" s="179" t="str">
        <f t="shared" si="12"/>
        <v/>
      </c>
      <c r="J137" s="178"/>
      <c r="K137" s="179" t="str">
        <f t="shared" si="13"/>
        <v/>
      </c>
      <c r="L137" s="180" t="str">
        <f t="shared" si="10"/>
        <v/>
      </c>
      <c r="M137" s="180" t="str">
        <f t="shared" si="11"/>
        <v/>
      </c>
      <c r="N137" s="181" t="str">
        <f t="shared" si="14"/>
        <v/>
      </c>
      <c r="O137" s="181" t="str">
        <f t="shared" si="15"/>
        <v/>
      </c>
      <c r="P137" s="179" t="str">
        <f t="shared" si="9"/>
        <v/>
      </c>
      <c r="Q137" s="179" t="str">
        <f t="shared" si="16"/>
        <v/>
      </c>
      <c r="R137" s="179" t="str">
        <f t="shared" si="17"/>
        <v/>
      </c>
    </row>
    <row r="138" spans="2:18">
      <c r="B138" s="182"/>
      <c r="C138" s="191"/>
      <c r="D138" s="177"/>
      <c r="E138" s="177"/>
      <c r="F138" s="177"/>
      <c r="G138" s="177"/>
      <c r="H138" s="177" t="str">
        <f ca="1">IF(G138="","",IF(AND(E138&lt;&gt;"",F138&lt;&gt;""),IFERROR(VLOOKUP(G138,OFFSET('Rectangular Duct Data'!$A$2,0,0,COUNTA('Round Duct Data'!C:C),2),2,FALSE),""),IFERROR(VLOOKUP(G138,OFFSET('Round Duct Data'!$A$3,0,0,COUNTA('Round Duct Data'!A:A),2),2,FALSE),"")))</f>
        <v/>
      </c>
      <c r="I138" s="183" t="str">
        <f t="shared" si="12"/>
        <v/>
      </c>
      <c r="J138" s="182"/>
      <c r="K138" s="183" t="str">
        <f t="shared" si="13"/>
        <v/>
      </c>
      <c r="L138" s="184" t="str">
        <f t="shared" si="10"/>
        <v/>
      </c>
      <c r="M138" s="184" t="str">
        <f t="shared" si="11"/>
        <v/>
      </c>
      <c r="N138" s="185" t="str">
        <f t="shared" si="14"/>
        <v/>
      </c>
      <c r="O138" s="185" t="str">
        <f t="shared" si="15"/>
        <v/>
      </c>
      <c r="P138" s="183" t="str">
        <f t="shared" ref="P138:P200" si="18">IF(N138&lt;&gt;"",P137-N138-O138,"")</f>
        <v/>
      </c>
      <c r="Q138" s="183" t="str">
        <f t="shared" si="16"/>
        <v/>
      </c>
      <c r="R138" s="183" t="str">
        <f t="shared" si="17"/>
        <v/>
      </c>
    </row>
    <row r="139" spans="2:18">
      <c r="B139" s="178"/>
      <c r="C139" s="190"/>
      <c r="D139" s="176"/>
      <c r="E139" s="176"/>
      <c r="F139" s="176"/>
      <c r="G139" s="176"/>
      <c r="H139" s="176" t="str">
        <f ca="1">IF(G139="","",IF(AND(E139&lt;&gt;"",F139&lt;&gt;""),IFERROR(VLOOKUP(G139,OFFSET('Rectangular Duct Data'!$A$2,0,0,COUNTA('Round Duct Data'!C:C),2),2,FALSE),""),IFERROR(VLOOKUP(G139,OFFSET('Round Duct Data'!$A$3,0,0,COUNTA('Round Duct Data'!A:A),2),2,FALSE),"")))</f>
        <v/>
      </c>
      <c r="I139" s="179" t="str">
        <f t="shared" si="12"/>
        <v/>
      </c>
      <c r="J139" s="178"/>
      <c r="K139" s="179" t="str">
        <f t="shared" si="13"/>
        <v/>
      </c>
      <c r="L139" s="180" t="str">
        <f t="shared" ref="L139:L199" si="19">IF(AND(D139=0,E139=0),"",L138-D138)</f>
        <v/>
      </c>
      <c r="M139" s="180" t="str">
        <f t="shared" ref="M139:M199" si="20">IF(K139&lt;&gt;"",IF($E$6=2,L139/(ROUND(K139*(1000),1)),ROUND(L139/(K139),)),"")</f>
        <v/>
      </c>
      <c r="N139" s="181" t="str">
        <f t="shared" si="14"/>
        <v/>
      </c>
      <c r="O139" s="181" t="str">
        <f t="shared" si="15"/>
        <v/>
      </c>
      <c r="P139" s="179" t="str">
        <f t="shared" si="18"/>
        <v/>
      </c>
      <c r="Q139" s="179" t="str">
        <f t="shared" si="16"/>
        <v/>
      </c>
      <c r="R139" s="179" t="str">
        <f t="shared" si="17"/>
        <v/>
      </c>
    </row>
    <row r="140" spans="2:18">
      <c r="B140" s="182"/>
      <c r="C140" s="191"/>
      <c r="D140" s="177"/>
      <c r="E140" s="177"/>
      <c r="F140" s="177"/>
      <c r="G140" s="177"/>
      <c r="H140" s="177" t="str">
        <f ca="1">IF(G140="","",IF(AND(E140&lt;&gt;"",F140&lt;&gt;""),IFERROR(VLOOKUP(G140,OFFSET('Rectangular Duct Data'!$A$2,0,0,COUNTA('Round Duct Data'!C:C),2),2,FALSE),""),IFERROR(VLOOKUP(G140,OFFSET('Round Duct Data'!$A$3,0,0,COUNTA('Round Duct Data'!A:A),2),2,FALSE),"")))</f>
        <v/>
      </c>
      <c r="I140" s="183" t="str">
        <f t="shared" si="12"/>
        <v/>
      </c>
      <c r="J140" s="182"/>
      <c r="K140" s="183" t="str">
        <f t="shared" si="13"/>
        <v/>
      </c>
      <c r="L140" s="184" t="str">
        <f t="shared" si="19"/>
        <v/>
      </c>
      <c r="M140" s="184" t="str">
        <f t="shared" si="20"/>
        <v/>
      </c>
      <c r="N140" s="185" t="str">
        <f t="shared" si="14"/>
        <v/>
      </c>
      <c r="O140" s="185" t="str">
        <f t="shared" si="15"/>
        <v/>
      </c>
      <c r="P140" s="183" t="str">
        <f t="shared" si="18"/>
        <v/>
      </c>
      <c r="Q140" s="183" t="str">
        <f t="shared" si="16"/>
        <v/>
      </c>
      <c r="R140" s="183" t="str">
        <f t="shared" si="17"/>
        <v/>
      </c>
    </row>
    <row r="141" spans="2:18">
      <c r="B141" s="178"/>
      <c r="C141" s="190"/>
      <c r="D141" s="176"/>
      <c r="E141" s="176"/>
      <c r="F141" s="176"/>
      <c r="G141" s="176"/>
      <c r="H141" s="176" t="str">
        <f ca="1">IF(G141="","",IF(AND(E141&lt;&gt;"",F141&lt;&gt;""),IFERROR(VLOOKUP(G141,OFFSET('Rectangular Duct Data'!$A$2,0,0,COUNTA('Round Duct Data'!C:C),2),2,FALSE),""),IFERROR(VLOOKUP(G141,OFFSET('Round Duct Data'!$A$3,0,0,COUNTA('Round Duct Data'!A:A),2),2,FALSE),"")))</f>
        <v/>
      </c>
      <c r="I141" s="179" t="str">
        <f t="shared" ref="I141:I200" si="21">IF(E141&lt;&gt;"",IF(F141="",IF($E$6=2,E141/1000,E141),IF($E$6=2,(1.3*POWER((E141*F141),0.625)/POWER((E141+F141),0.25))/1000,(1.3*POWER((E141*F141),0.625)/POWER((E141+F141),0.25)))),"")</f>
        <v/>
      </c>
      <c r="J141" s="178"/>
      <c r="K141" s="179" t="str">
        <f t="shared" ref="K141:K200" si="22">IF(I141&lt;&gt;"",IF(F141&lt;&gt;"",IF($E$6=1,(E141/12)*(F141/12),(E141/1000)*(F141/1000)),IF($E$6=1,PI()*0.25*(I141/12)^2,PI()*0.25*(I141)^2)),"")</f>
        <v/>
      </c>
      <c r="L141" s="180" t="str">
        <f t="shared" si="19"/>
        <v/>
      </c>
      <c r="M141" s="180" t="str">
        <f t="shared" si="20"/>
        <v/>
      </c>
      <c r="N141" s="181" t="str">
        <f t="shared" ref="N141:N200" si="23">IF(M141="","",IF($E$6=2,0.5*J141*$I$8*M141^2,((0.5*J141*$I$8*(M141/60)^2)/32.174)/5.1971))</f>
        <v/>
      </c>
      <c r="O141" s="181" t="str">
        <f t="shared" ref="O141:O200" si="24">IF(M141&lt;&gt;"",IF($E$6=2,(0.109136*POWER((L141/1000),1.9))/(POWER(I141,5.02))*C141*($L$7*1000),0.11*(((12*$L$7)/I141)+(68/(8.56*I141*M141)))^0.25*((12*C141)/I141)*Q141),"")</f>
        <v/>
      </c>
      <c r="P141" s="179" t="str">
        <f t="shared" si="18"/>
        <v/>
      </c>
      <c r="Q141" s="179" t="str">
        <f t="shared" ref="Q141:Q200" si="25">IF(M141="","",IF($E$6=2,0.5*$I$8*M141^2,(0.5*$I$8*(M141/60)^2)/(32.174*5.1971)))</f>
        <v/>
      </c>
      <c r="R141" s="179" t="str">
        <f t="shared" ref="R141:R200" si="26">IF(Q141="","",P141-Q141)</f>
        <v/>
      </c>
    </row>
    <row r="142" spans="2:18">
      <c r="B142" s="182"/>
      <c r="C142" s="191"/>
      <c r="D142" s="177"/>
      <c r="E142" s="177"/>
      <c r="F142" s="177"/>
      <c r="G142" s="177"/>
      <c r="H142" s="177" t="str">
        <f ca="1">IF(G142="","",IF(AND(E142&lt;&gt;"",F142&lt;&gt;""),IFERROR(VLOOKUP(G142,OFFSET('Rectangular Duct Data'!$A$2,0,0,COUNTA('Round Duct Data'!C:C),2),2,FALSE),""),IFERROR(VLOOKUP(G142,OFFSET('Round Duct Data'!$A$3,0,0,COUNTA('Round Duct Data'!A:A),2),2,FALSE),"")))</f>
        <v/>
      </c>
      <c r="I142" s="183" t="str">
        <f t="shared" si="21"/>
        <v/>
      </c>
      <c r="J142" s="182"/>
      <c r="K142" s="183" t="str">
        <f t="shared" si="22"/>
        <v/>
      </c>
      <c r="L142" s="184" t="str">
        <f t="shared" si="19"/>
        <v/>
      </c>
      <c r="M142" s="184" t="str">
        <f t="shared" si="20"/>
        <v/>
      </c>
      <c r="N142" s="185" t="str">
        <f t="shared" si="23"/>
        <v/>
      </c>
      <c r="O142" s="185" t="str">
        <f t="shared" si="24"/>
        <v/>
      </c>
      <c r="P142" s="183" t="str">
        <f t="shared" si="18"/>
        <v/>
      </c>
      <c r="Q142" s="183" t="str">
        <f t="shared" si="25"/>
        <v/>
      </c>
      <c r="R142" s="183" t="str">
        <f t="shared" si="26"/>
        <v/>
      </c>
    </row>
    <row r="143" spans="2:18">
      <c r="B143" s="178"/>
      <c r="C143" s="190"/>
      <c r="D143" s="176"/>
      <c r="E143" s="176"/>
      <c r="F143" s="176"/>
      <c r="G143" s="176"/>
      <c r="H143" s="176" t="str">
        <f ca="1">IF(G143="","",IF(AND(E143&lt;&gt;"",F143&lt;&gt;""),IFERROR(VLOOKUP(G143,OFFSET('Rectangular Duct Data'!$A$2,0,0,COUNTA('Round Duct Data'!C:C),2),2,FALSE),""),IFERROR(VLOOKUP(G143,OFFSET('Round Duct Data'!$A$3,0,0,COUNTA('Round Duct Data'!A:A),2),2,FALSE),"")))</f>
        <v/>
      </c>
      <c r="I143" s="179" t="str">
        <f t="shared" si="21"/>
        <v/>
      </c>
      <c r="J143" s="178"/>
      <c r="K143" s="179" t="str">
        <f t="shared" si="22"/>
        <v/>
      </c>
      <c r="L143" s="180" t="str">
        <f t="shared" si="19"/>
        <v/>
      </c>
      <c r="M143" s="180" t="str">
        <f t="shared" si="20"/>
        <v/>
      </c>
      <c r="N143" s="181" t="str">
        <f t="shared" si="23"/>
        <v/>
      </c>
      <c r="O143" s="181" t="str">
        <f t="shared" si="24"/>
        <v/>
      </c>
      <c r="P143" s="179" t="str">
        <f t="shared" si="18"/>
        <v/>
      </c>
      <c r="Q143" s="179" t="str">
        <f t="shared" si="25"/>
        <v/>
      </c>
      <c r="R143" s="179" t="str">
        <f t="shared" si="26"/>
        <v/>
      </c>
    </row>
    <row r="144" spans="2:18">
      <c r="B144" s="182"/>
      <c r="C144" s="191"/>
      <c r="D144" s="177"/>
      <c r="E144" s="177"/>
      <c r="F144" s="177"/>
      <c r="G144" s="177"/>
      <c r="H144" s="177" t="str">
        <f ca="1">IF(G144="","",IF(AND(E144&lt;&gt;"",F144&lt;&gt;""),IFERROR(VLOOKUP(G144,OFFSET('Rectangular Duct Data'!$A$2,0,0,COUNTA('Round Duct Data'!C:C),2),2,FALSE),""),IFERROR(VLOOKUP(G144,OFFSET('Round Duct Data'!$A$3,0,0,COUNTA('Round Duct Data'!A:A),2),2,FALSE),"")))</f>
        <v/>
      </c>
      <c r="I144" s="183" t="str">
        <f t="shared" si="21"/>
        <v/>
      </c>
      <c r="J144" s="182"/>
      <c r="K144" s="183" t="str">
        <f t="shared" si="22"/>
        <v/>
      </c>
      <c r="L144" s="184" t="str">
        <f t="shared" si="19"/>
        <v/>
      </c>
      <c r="M144" s="184" t="str">
        <f t="shared" si="20"/>
        <v/>
      </c>
      <c r="N144" s="185" t="str">
        <f t="shared" si="23"/>
        <v/>
      </c>
      <c r="O144" s="185" t="str">
        <f t="shared" si="24"/>
        <v/>
      </c>
      <c r="P144" s="183" t="str">
        <f t="shared" si="18"/>
        <v/>
      </c>
      <c r="Q144" s="183" t="str">
        <f t="shared" si="25"/>
        <v/>
      </c>
      <c r="R144" s="183" t="str">
        <f t="shared" si="26"/>
        <v/>
      </c>
    </row>
    <row r="145" spans="2:18">
      <c r="B145" s="178"/>
      <c r="C145" s="190"/>
      <c r="D145" s="176"/>
      <c r="E145" s="176"/>
      <c r="F145" s="176"/>
      <c r="G145" s="176"/>
      <c r="H145" s="176" t="str">
        <f ca="1">IF(G145="","",IF(AND(E145&lt;&gt;"",F145&lt;&gt;""),IFERROR(VLOOKUP(G145,OFFSET('Rectangular Duct Data'!$A$2,0,0,COUNTA('Round Duct Data'!C:C),2),2,FALSE),""),IFERROR(VLOOKUP(G145,OFFSET('Round Duct Data'!$A$3,0,0,COUNTA('Round Duct Data'!A:A),2),2,FALSE),"")))</f>
        <v/>
      </c>
      <c r="I145" s="179" t="str">
        <f t="shared" si="21"/>
        <v/>
      </c>
      <c r="J145" s="178"/>
      <c r="K145" s="179" t="str">
        <f t="shared" si="22"/>
        <v/>
      </c>
      <c r="L145" s="180" t="str">
        <f t="shared" si="19"/>
        <v/>
      </c>
      <c r="M145" s="180" t="str">
        <f t="shared" si="20"/>
        <v/>
      </c>
      <c r="N145" s="181" t="str">
        <f t="shared" si="23"/>
        <v/>
      </c>
      <c r="O145" s="181" t="str">
        <f t="shared" si="24"/>
        <v/>
      </c>
      <c r="P145" s="179" t="str">
        <f t="shared" si="18"/>
        <v/>
      </c>
      <c r="Q145" s="179" t="str">
        <f t="shared" si="25"/>
        <v/>
      </c>
      <c r="R145" s="179" t="str">
        <f t="shared" si="26"/>
        <v/>
      </c>
    </row>
    <row r="146" spans="2:18">
      <c r="B146" s="182"/>
      <c r="C146" s="191"/>
      <c r="D146" s="177"/>
      <c r="E146" s="177"/>
      <c r="F146" s="177"/>
      <c r="G146" s="177"/>
      <c r="H146" s="177" t="str">
        <f ca="1">IF(G146="","",IF(AND(E146&lt;&gt;"",F146&lt;&gt;""),IFERROR(VLOOKUP(G146,OFFSET('Rectangular Duct Data'!$A$2,0,0,COUNTA('Round Duct Data'!C:C),2),2,FALSE),""),IFERROR(VLOOKUP(G146,OFFSET('Round Duct Data'!$A$3,0,0,COUNTA('Round Duct Data'!A:A),2),2,FALSE),"")))</f>
        <v/>
      </c>
      <c r="I146" s="183" t="str">
        <f t="shared" si="21"/>
        <v/>
      </c>
      <c r="J146" s="182"/>
      <c r="K146" s="183" t="str">
        <f t="shared" si="22"/>
        <v/>
      </c>
      <c r="L146" s="184" t="str">
        <f t="shared" si="19"/>
        <v/>
      </c>
      <c r="M146" s="184" t="str">
        <f t="shared" si="20"/>
        <v/>
      </c>
      <c r="N146" s="185" t="str">
        <f t="shared" si="23"/>
        <v/>
      </c>
      <c r="O146" s="185" t="str">
        <f t="shared" si="24"/>
        <v/>
      </c>
      <c r="P146" s="183" t="str">
        <f t="shared" si="18"/>
        <v/>
      </c>
      <c r="Q146" s="183" t="str">
        <f t="shared" si="25"/>
        <v/>
      </c>
      <c r="R146" s="183" t="str">
        <f t="shared" si="26"/>
        <v/>
      </c>
    </row>
    <row r="147" spans="2:18">
      <c r="B147" s="178"/>
      <c r="C147" s="190"/>
      <c r="D147" s="176"/>
      <c r="E147" s="176"/>
      <c r="F147" s="176"/>
      <c r="G147" s="176"/>
      <c r="H147" s="176" t="str">
        <f ca="1">IF(G147="","",IF(AND(E147&lt;&gt;"",F147&lt;&gt;""),IFERROR(VLOOKUP(G147,OFFSET('Rectangular Duct Data'!$A$2,0,0,COUNTA('Round Duct Data'!C:C),2),2,FALSE),""),IFERROR(VLOOKUP(G147,OFFSET('Round Duct Data'!$A$3,0,0,COUNTA('Round Duct Data'!A:A),2),2,FALSE),"")))</f>
        <v/>
      </c>
      <c r="I147" s="179" t="str">
        <f t="shared" si="21"/>
        <v/>
      </c>
      <c r="J147" s="178"/>
      <c r="K147" s="179" t="str">
        <f t="shared" si="22"/>
        <v/>
      </c>
      <c r="L147" s="180" t="str">
        <f t="shared" si="19"/>
        <v/>
      </c>
      <c r="M147" s="180" t="str">
        <f t="shared" si="20"/>
        <v/>
      </c>
      <c r="N147" s="181" t="str">
        <f t="shared" si="23"/>
        <v/>
      </c>
      <c r="O147" s="181" t="str">
        <f t="shared" si="24"/>
        <v/>
      </c>
      <c r="P147" s="179" t="str">
        <f t="shared" si="18"/>
        <v/>
      </c>
      <c r="Q147" s="179" t="str">
        <f t="shared" si="25"/>
        <v/>
      </c>
      <c r="R147" s="179" t="str">
        <f t="shared" si="26"/>
        <v/>
      </c>
    </row>
    <row r="148" spans="2:18">
      <c r="B148" s="182"/>
      <c r="C148" s="191"/>
      <c r="D148" s="177"/>
      <c r="E148" s="177"/>
      <c r="F148" s="177"/>
      <c r="G148" s="177"/>
      <c r="H148" s="177" t="str">
        <f ca="1">IF(G148="","",IF(AND(E148&lt;&gt;"",F148&lt;&gt;""),IFERROR(VLOOKUP(G148,OFFSET('Rectangular Duct Data'!$A$2,0,0,COUNTA('Round Duct Data'!C:C),2),2,FALSE),""),IFERROR(VLOOKUP(G148,OFFSET('Round Duct Data'!$A$3,0,0,COUNTA('Round Duct Data'!A:A),2),2,FALSE),"")))</f>
        <v/>
      </c>
      <c r="I148" s="183" t="str">
        <f t="shared" si="21"/>
        <v/>
      </c>
      <c r="J148" s="182"/>
      <c r="K148" s="183" t="str">
        <f t="shared" si="22"/>
        <v/>
      </c>
      <c r="L148" s="184" t="str">
        <f t="shared" si="19"/>
        <v/>
      </c>
      <c r="M148" s="184" t="str">
        <f t="shared" si="20"/>
        <v/>
      </c>
      <c r="N148" s="185" t="str">
        <f t="shared" si="23"/>
        <v/>
      </c>
      <c r="O148" s="185" t="str">
        <f t="shared" si="24"/>
        <v/>
      </c>
      <c r="P148" s="183" t="str">
        <f t="shared" si="18"/>
        <v/>
      </c>
      <c r="Q148" s="183" t="str">
        <f t="shared" si="25"/>
        <v/>
      </c>
      <c r="R148" s="183" t="str">
        <f t="shared" si="26"/>
        <v/>
      </c>
    </row>
    <row r="149" spans="2:18">
      <c r="B149" s="178"/>
      <c r="C149" s="190"/>
      <c r="D149" s="176"/>
      <c r="E149" s="176"/>
      <c r="F149" s="176"/>
      <c r="G149" s="176"/>
      <c r="H149" s="176" t="str">
        <f ca="1">IF(G149="","",IF(AND(E149&lt;&gt;"",F149&lt;&gt;""),IFERROR(VLOOKUP(G149,OFFSET('Rectangular Duct Data'!$A$2,0,0,COUNTA('Round Duct Data'!C:C),2),2,FALSE),""),IFERROR(VLOOKUP(G149,OFFSET('Round Duct Data'!$A$3,0,0,COUNTA('Round Duct Data'!A:A),2),2,FALSE),"")))</f>
        <v/>
      </c>
      <c r="I149" s="179" t="str">
        <f t="shared" si="21"/>
        <v/>
      </c>
      <c r="J149" s="178"/>
      <c r="K149" s="179" t="str">
        <f t="shared" si="22"/>
        <v/>
      </c>
      <c r="L149" s="180" t="str">
        <f t="shared" si="19"/>
        <v/>
      </c>
      <c r="M149" s="180" t="str">
        <f t="shared" si="20"/>
        <v/>
      </c>
      <c r="N149" s="181" t="str">
        <f t="shared" si="23"/>
        <v/>
      </c>
      <c r="O149" s="181" t="str">
        <f t="shared" si="24"/>
        <v/>
      </c>
      <c r="P149" s="179" t="str">
        <f t="shared" si="18"/>
        <v/>
      </c>
      <c r="Q149" s="179" t="str">
        <f t="shared" si="25"/>
        <v/>
      </c>
      <c r="R149" s="179" t="str">
        <f t="shared" si="26"/>
        <v/>
      </c>
    </row>
    <row r="150" spans="2:18">
      <c r="B150" s="182"/>
      <c r="C150" s="191"/>
      <c r="D150" s="177"/>
      <c r="E150" s="177"/>
      <c r="F150" s="177"/>
      <c r="G150" s="177"/>
      <c r="H150" s="177" t="str">
        <f ca="1">IF(G150="","",IF(AND(E150&lt;&gt;"",F150&lt;&gt;""),IFERROR(VLOOKUP(G150,OFFSET('Rectangular Duct Data'!$A$2,0,0,COUNTA('Round Duct Data'!C:C),2),2,FALSE),""),IFERROR(VLOOKUP(G150,OFFSET('Round Duct Data'!$A$3,0,0,COUNTA('Round Duct Data'!A:A),2),2,FALSE),"")))</f>
        <v/>
      </c>
      <c r="I150" s="183" t="str">
        <f t="shared" si="21"/>
        <v/>
      </c>
      <c r="J150" s="182"/>
      <c r="K150" s="183" t="str">
        <f t="shared" si="22"/>
        <v/>
      </c>
      <c r="L150" s="184" t="str">
        <f t="shared" si="19"/>
        <v/>
      </c>
      <c r="M150" s="184" t="str">
        <f t="shared" si="20"/>
        <v/>
      </c>
      <c r="N150" s="185" t="str">
        <f t="shared" si="23"/>
        <v/>
      </c>
      <c r="O150" s="185" t="str">
        <f t="shared" si="24"/>
        <v/>
      </c>
      <c r="P150" s="183" t="str">
        <f t="shared" si="18"/>
        <v/>
      </c>
      <c r="Q150" s="183" t="str">
        <f t="shared" si="25"/>
        <v/>
      </c>
      <c r="R150" s="183" t="str">
        <f t="shared" si="26"/>
        <v/>
      </c>
    </row>
    <row r="151" spans="2:18">
      <c r="B151" s="178"/>
      <c r="C151" s="190"/>
      <c r="D151" s="176"/>
      <c r="E151" s="176"/>
      <c r="F151" s="176"/>
      <c r="G151" s="176"/>
      <c r="H151" s="176" t="str">
        <f ca="1">IF(G151="","",IF(AND(E151&lt;&gt;"",F151&lt;&gt;""),IFERROR(VLOOKUP(G151,OFFSET('Rectangular Duct Data'!$A$2,0,0,COUNTA('Round Duct Data'!C:C),2),2,FALSE),""),IFERROR(VLOOKUP(G151,OFFSET('Round Duct Data'!$A$3,0,0,COUNTA('Round Duct Data'!A:A),2),2,FALSE),"")))</f>
        <v/>
      </c>
      <c r="I151" s="179" t="str">
        <f t="shared" si="21"/>
        <v/>
      </c>
      <c r="J151" s="178"/>
      <c r="K151" s="179" t="str">
        <f t="shared" si="22"/>
        <v/>
      </c>
      <c r="L151" s="180" t="str">
        <f t="shared" si="19"/>
        <v/>
      </c>
      <c r="M151" s="180" t="str">
        <f t="shared" si="20"/>
        <v/>
      </c>
      <c r="N151" s="181" t="str">
        <f t="shared" si="23"/>
        <v/>
      </c>
      <c r="O151" s="181" t="str">
        <f t="shared" si="24"/>
        <v/>
      </c>
      <c r="P151" s="179" t="str">
        <f t="shared" si="18"/>
        <v/>
      </c>
      <c r="Q151" s="179" t="str">
        <f t="shared" si="25"/>
        <v/>
      </c>
      <c r="R151" s="179" t="str">
        <f t="shared" si="26"/>
        <v/>
      </c>
    </row>
    <row r="152" spans="2:18">
      <c r="B152" s="182"/>
      <c r="C152" s="191"/>
      <c r="D152" s="177"/>
      <c r="E152" s="177"/>
      <c r="F152" s="177"/>
      <c r="G152" s="177"/>
      <c r="H152" s="177" t="str">
        <f ca="1">IF(G152="","",IF(AND(E152&lt;&gt;"",F152&lt;&gt;""),IFERROR(VLOOKUP(G152,OFFSET('Rectangular Duct Data'!$A$2,0,0,COUNTA('Round Duct Data'!C:C),2),2,FALSE),""),IFERROR(VLOOKUP(G152,OFFSET('Round Duct Data'!$A$3,0,0,COUNTA('Round Duct Data'!A:A),2),2,FALSE),"")))</f>
        <v/>
      </c>
      <c r="I152" s="183" t="str">
        <f t="shared" si="21"/>
        <v/>
      </c>
      <c r="J152" s="182"/>
      <c r="K152" s="183" t="str">
        <f t="shared" si="22"/>
        <v/>
      </c>
      <c r="L152" s="184" t="str">
        <f t="shared" si="19"/>
        <v/>
      </c>
      <c r="M152" s="184" t="str">
        <f t="shared" si="20"/>
        <v/>
      </c>
      <c r="N152" s="185" t="str">
        <f t="shared" si="23"/>
        <v/>
      </c>
      <c r="O152" s="185" t="str">
        <f t="shared" si="24"/>
        <v/>
      </c>
      <c r="P152" s="183" t="str">
        <f t="shared" si="18"/>
        <v/>
      </c>
      <c r="Q152" s="183" t="str">
        <f t="shared" si="25"/>
        <v/>
      </c>
      <c r="R152" s="183" t="str">
        <f t="shared" si="26"/>
        <v/>
      </c>
    </row>
    <row r="153" spans="2:18">
      <c r="B153" s="178"/>
      <c r="C153" s="190"/>
      <c r="D153" s="176"/>
      <c r="E153" s="176"/>
      <c r="F153" s="176"/>
      <c r="G153" s="176"/>
      <c r="H153" s="176" t="str">
        <f ca="1">IF(G153="","",IF(AND(E153&lt;&gt;"",F153&lt;&gt;""),IFERROR(VLOOKUP(G153,OFFSET('Rectangular Duct Data'!$A$2,0,0,COUNTA('Round Duct Data'!C:C),2),2,FALSE),""),IFERROR(VLOOKUP(G153,OFFSET('Round Duct Data'!$A$3,0,0,COUNTA('Round Duct Data'!A:A),2),2,FALSE),"")))</f>
        <v/>
      </c>
      <c r="I153" s="179" t="str">
        <f t="shared" si="21"/>
        <v/>
      </c>
      <c r="J153" s="178"/>
      <c r="K153" s="179" t="str">
        <f t="shared" si="22"/>
        <v/>
      </c>
      <c r="L153" s="180" t="str">
        <f t="shared" si="19"/>
        <v/>
      </c>
      <c r="M153" s="180" t="str">
        <f t="shared" si="20"/>
        <v/>
      </c>
      <c r="N153" s="181" t="str">
        <f t="shared" si="23"/>
        <v/>
      </c>
      <c r="O153" s="181" t="str">
        <f t="shared" si="24"/>
        <v/>
      </c>
      <c r="P153" s="179" t="str">
        <f t="shared" si="18"/>
        <v/>
      </c>
      <c r="Q153" s="179" t="str">
        <f t="shared" si="25"/>
        <v/>
      </c>
      <c r="R153" s="179" t="str">
        <f t="shared" si="26"/>
        <v/>
      </c>
    </row>
    <row r="154" spans="2:18">
      <c r="B154" s="182"/>
      <c r="C154" s="191"/>
      <c r="D154" s="177"/>
      <c r="E154" s="177"/>
      <c r="F154" s="177"/>
      <c r="G154" s="177"/>
      <c r="H154" s="177" t="str">
        <f ca="1">IF(G154="","",IF(AND(E154&lt;&gt;"",F154&lt;&gt;""),IFERROR(VLOOKUP(G154,OFFSET('Rectangular Duct Data'!$A$2,0,0,COUNTA('Round Duct Data'!C:C),2),2,FALSE),""),IFERROR(VLOOKUP(G154,OFFSET('Round Duct Data'!$A$3,0,0,COUNTA('Round Duct Data'!A:A),2),2,FALSE),"")))</f>
        <v/>
      </c>
      <c r="I154" s="183" t="str">
        <f t="shared" si="21"/>
        <v/>
      </c>
      <c r="J154" s="182"/>
      <c r="K154" s="183" t="str">
        <f t="shared" si="22"/>
        <v/>
      </c>
      <c r="L154" s="184" t="str">
        <f t="shared" si="19"/>
        <v/>
      </c>
      <c r="M154" s="184" t="str">
        <f t="shared" si="20"/>
        <v/>
      </c>
      <c r="N154" s="185" t="str">
        <f t="shared" si="23"/>
        <v/>
      </c>
      <c r="O154" s="185" t="str">
        <f t="shared" si="24"/>
        <v/>
      </c>
      <c r="P154" s="183" t="str">
        <f t="shared" si="18"/>
        <v/>
      </c>
      <c r="Q154" s="183" t="str">
        <f t="shared" si="25"/>
        <v/>
      </c>
      <c r="R154" s="183" t="str">
        <f t="shared" si="26"/>
        <v/>
      </c>
    </row>
    <row r="155" spans="2:18">
      <c r="B155" s="178"/>
      <c r="C155" s="190"/>
      <c r="D155" s="176"/>
      <c r="E155" s="176"/>
      <c r="F155" s="176"/>
      <c r="G155" s="176"/>
      <c r="H155" s="176" t="str">
        <f ca="1">IF(G155="","",IF(AND(E155&lt;&gt;"",F155&lt;&gt;""),IFERROR(VLOOKUP(G155,OFFSET('Rectangular Duct Data'!$A$2,0,0,COUNTA('Round Duct Data'!C:C),2),2,FALSE),""),IFERROR(VLOOKUP(G155,OFFSET('Round Duct Data'!$A$3,0,0,COUNTA('Round Duct Data'!A:A),2),2,FALSE),"")))</f>
        <v/>
      </c>
      <c r="I155" s="179" t="str">
        <f t="shared" si="21"/>
        <v/>
      </c>
      <c r="J155" s="178"/>
      <c r="K155" s="179" t="str">
        <f t="shared" si="22"/>
        <v/>
      </c>
      <c r="L155" s="180" t="str">
        <f t="shared" si="19"/>
        <v/>
      </c>
      <c r="M155" s="180" t="str">
        <f t="shared" si="20"/>
        <v/>
      </c>
      <c r="N155" s="181" t="str">
        <f t="shared" si="23"/>
        <v/>
      </c>
      <c r="O155" s="181" t="str">
        <f t="shared" si="24"/>
        <v/>
      </c>
      <c r="P155" s="179" t="str">
        <f t="shared" si="18"/>
        <v/>
      </c>
      <c r="Q155" s="179" t="str">
        <f t="shared" si="25"/>
        <v/>
      </c>
      <c r="R155" s="179" t="str">
        <f t="shared" si="26"/>
        <v/>
      </c>
    </row>
    <row r="156" spans="2:18">
      <c r="B156" s="182"/>
      <c r="C156" s="191"/>
      <c r="D156" s="177"/>
      <c r="E156" s="177"/>
      <c r="F156" s="177"/>
      <c r="G156" s="177"/>
      <c r="H156" s="177" t="str">
        <f ca="1">IF(G156="","",IF(AND(E156&lt;&gt;"",F156&lt;&gt;""),IFERROR(VLOOKUP(G156,OFFSET('Rectangular Duct Data'!$A$2,0,0,COUNTA('Round Duct Data'!C:C),2),2,FALSE),""),IFERROR(VLOOKUP(G156,OFFSET('Round Duct Data'!$A$3,0,0,COUNTA('Round Duct Data'!A:A),2),2,FALSE),"")))</f>
        <v/>
      </c>
      <c r="I156" s="183" t="str">
        <f t="shared" si="21"/>
        <v/>
      </c>
      <c r="J156" s="182"/>
      <c r="K156" s="183" t="str">
        <f t="shared" si="22"/>
        <v/>
      </c>
      <c r="L156" s="184" t="str">
        <f t="shared" si="19"/>
        <v/>
      </c>
      <c r="M156" s="184" t="str">
        <f t="shared" si="20"/>
        <v/>
      </c>
      <c r="N156" s="185" t="str">
        <f t="shared" si="23"/>
        <v/>
      </c>
      <c r="O156" s="185" t="str">
        <f t="shared" si="24"/>
        <v/>
      </c>
      <c r="P156" s="183" t="str">
        <f t="shared" si="18"/>
        <v/>
      </c>
      <c r="Q156" s="183" t="str">
        <f t="shared" si="25"/>
        <v/>
      </c>
      <c r="R156" s="183" t="str">
        <f t="shared" si="26"/>
        <v/>
      </c>
    </row>
    <row r="157" spans="2:18">
      <c r="B157" s="178"/>
      <c r="C157" s="190"/>
      <c r="D157" s="176"/>
      <c r="E157" s="176"/>
      <c r="F157" s="176"/>
      <c r="G157" s="176"/>
      <c r="H157" s="176" t="str">
        <f ca="1">IF(G157="","",IF(AND(E157&lt;&gt;"",F157&lt;&gt;""),IFERROR(VLOOKUP(G157,OFFSET('Rectangular Duct Data'!$A$2,0,0,COUNTA('Round Duct Data'!C:C),2),2,FALSE),""),IFERROR(VLOOKUP(G157,OFFSET('Round Duct Data'!$A$3,0,0,COUNTA('Round Duct Data'!A:A),2),2,FALSE),"")))</f>
        <v/>
      </c>
      <c r="I157" s="179" t="str">
        <f t="shared" si="21"/>
        <v/>
      </c>
      <c r="J157" s="178"/>
      <c r="K157" s="179" t="str">
        <f t="shared" si="22"/>
        <v/>
      </c>
      <c r="L157" s="180" t="str">
        <f t="shared" si="19"/>
        <v/>
      </c>
      <c r="M157" s="180" t="str">
        <f t="shared" si="20"/>
        <v/>
      </c>
      <c r="N157" s="181" t="str">
        <f t="shared" si="23"/>
        <v/>
      </c>
      <c r="O157" s="181" t="str">
        <f t="shared" si="24"/>
        <v/>
      </c>
      <c r="P157" s="179" t="str">
        <f t="shared" si="18"/>
        <v/>
      </c>
      <c r="Q157" s="179" t="str">
        <f t="shared" si="25"/>
        <v/>
      </c>
      <c r="R157" s="179" t="str">
        <f t="shared" si="26"/>
        <v/>
      </c>
    </row>
    <row r="158" spans="2:18">
      <c r="B158" s="182"/>
      <c r="C158" s="191"/>
      <c r="D158" s="177"/>
      <c r="E158" s="177"/>
      <c r="F158" s="177"/>
      <c r="G158" s="177"/>
      <c r="H158" s="177" t="str">
        <f ca="1">IF(G158="","",IF(AND(E158&lt;&gt;"",F158&lt;&gt;""),IFERROR(VLOOKUP(G158,OFFSET('Rectangular Duct Data'!$A$2,0,0,COUNTA('Round Duct Data'!C:C),2),2,FALSE),""),IFERROR(VLOOKUP(G158,OFFSET('Round Duct Data'!$A$3,0,0,COUNTA('Round Duct Data'!A:A),2),2,FALSE),"")))</f>
        <v/>
      </c>
      <c r="I158" s="183" t="str">
        <f t="shared" si="21"/>
        <v/>
      </c>
      <c r="J158" s="182"/>
      <c r="K158" s="183" t="str">
        <f t="shared" si="22"/>
        <v/>
      </c>
      <c r="L158" s="184" t="str">
        <f t="shared" si="19"/>
        <v/>
      </c>
      <c r="M158" s="184" t="str">
        <f t="shared" si="20"/>
        <v/>
      </c>
      <c r="N158" s="185" t="str">
        <f t="shared" si="23"/>
        <v/>
      </c>
      <c r="O158" s="185" t="str">
        <f t="shared" si="24"/>
        <v/>
      </c>
      <c r="P158" s="183" t="str">
        <f t="shared" si="18"/>
        <v/>
      </c>
      <c r="Q158" s="183" t="str">
        <f t="shared" si="25"/>
        <v/>
      </c>
      <c r="R158" s="183" t="str">
        <f t="shared" si="26"/>
        <v/>
      </c>
    </row>
    <row r="159" spans="2:18">
      <c r="B159" s="178"/>
      <c r="C159" s="190"/>
      <c r="D159" s="176"/>
      <c r="E159" s="176"/>
      <c r="F159" s="176"/>
      <c r="G159" s="176"/>
      <c r="H159" s="176" t="str">
        <f ca="1">IF(G159="","",IF(AND(E159&lt;&gt;"",F159&lt;&gt;""),IFERROR(VLOOKUP(G159,OFFSET('Rectangular Duct Data'!$A$2,0,0,COUNTA('Round Duct Data'!C:C),2),2,FALSE),""),IFERROR(VLOOKUP(G159,OFFSET('Round Duct Data'!$A$3,0,0,COUNTA('Round Duct Data'!A:A),2),2,FALSE),"")))</f>
        <v/>
      </c>
      <c r="I159" s="179" t="str">
        <f t="shared" si="21"/>
        <v/>
      </c>
      <c r="J159" s="178"/>
      <c r="K159" s="179" t="str">
        <f t="shared" si="22"/>
        <v/>
      </c>
      <c r="L159" s="180" t="str">
        <f t="shared" si="19"/>
        <v/>
      </c>
      <c r="M159" s="180" t="str">
        <f t="shared" si="20"/>
        <v/>
      </c>
      <c r="N159" s="181" t="str">
        <f t="shared" si="23"/>
        <v/>
      </c>
      <c r="O159" s="181" t="str">
        <f t="shared" si="24"/>
        <v/>
      </c>
      <c r="P159" s="179" t="str">
        <f t="shared" si="18"/>
        <v/>
      </c>
      <c r="Q159" s="179" t="str">
        <f t="shared" si="25"/>
        <v/>
      </c>
      <c r="R159" s="179" t="str">
        <f t="shared" si="26"/>
        <v/>
      </c>
    </row>
    <row r="160" spans="2:18">
      <c r="B160" s="182"/>
      <c r="C160" s="191"/>
      <c r="D160" s="177"/>
      <c r="E160" s="177"/>
      <c r="F160" s="177"/>
      <c r="G160" s="177"/>
      <c r="H160" s="177" t="str">
        <f ca="1">IF(G160="","",IF(AND(E160&lt;&gt;"",F160&lt;&gt;""),IFERROR(VLOOKUP(G160,OFFSET('Rectangular Duct Data'!$A$2,0,0,COUNTA('Round Duct Data'!C:C),2),2,FALSE),""),IFERROR(VLOOKUP(G160,OFFSET('Round Duct Data'!$A$3,0,0,COUNTA('Round Duct Data'!A:A),2),2,FALSE),"")))</f>
        <v/>
      </c>
      <c r="I160" s="183" t="str">
        <f t="shared" si="21"/>
        <v/>
      </c>
      <c r="J160" s="182"/>
      <c r="K160" s="183" t="str">
        <f t="shared" si="22"/>
        <v/>
      </c>
      <c r="L160" s="184" t="str">
        <f t="shared" si="19"/>
        <v/>
      </c>
      <c r="M160" s="184" t="str">
        <f t="shared" si="20"/>
        <v/>
      </c>
      <c r="N160" s="185" t="str">
        <f t="shared" si="23"/>
        <v/>
      </c>
      <c r="O160" s="185" t="str">
        <f t="shared" si="24"/>
        <v/>
      </c>
      <c r="P160" s="183" t="str">
        <f t="shared" si="18"/>
        <v/>
      </c>
      <c r="Q160" s="183" t="str">
        <f t="shared" si="25"/>
        <v/>
      </c>
      <c r="R160" s="183" t="str">
        <f t="shared" si="26"/>
        <v/>
      </c>
    </row>
    <row r="161" spans="2:18">
      <c r="B161" s="178"/>
      <c r="C161" s="190"/>
      <c r="D161" s="176"/>
      <c r="E161" s="176"/>
      <c r="F161" s="176"/>
      <c r="G161" s="176"/>
      <c r="H161" s="176" t="str">
        <f ca="1">IF(G161="","",IF(AND(E161&lt;&gt;"",F161&lt;&gt;""),IFERROR(VLOOKUP(G161,OFFSET('Rectangular Duct Data'!$A$2,0,0,COUNTA('Round Duct Data'!C:C),2),2,FALSE),""),IFERROR(VLOOKUP(G161,OFFSET('Round Duct Data'!$A$3,0,0,COUNTA('Round Duct Data'!A:A),2),2,FALSE),"")))</f>
        <v/>
      </c>
      <c r="I161" s="179" t="str">
        <f t="shared" si="21"/>
        <v/>
      </c>
      <c r="J161" s="178"/>
      <c r="K161" s="179" t="str">
        <f t="shared" si="22"/>
        <v/>
      </c>
      <c r="L161" s="180" t="str">
        <f t="shared" si="19"/>
        <v/>
      </c>
      <c r="M161" s="180" t="str">
        <f t="shared" si="20"/>
        <v/>
      </c>
      <c r="N161" s="181" t="str">
        <f t="shared" si="23"/>
        <v/>
      </c>
      <c r="O161" s="181" t="str">
        <f t="shared" si="24"/>
        <v/>
      </c>
      <c r="P161" s="179" t="str">
        <f t="shared" si="18"/>
        <v/>
      </c>
      <c r="Q161" s="179" t="str">
        <f t="shared" si="25"/>
        <v/>
      </c>
      <c r="R161" s="179" t="str">
        <f t="shared" si="26"/>
        <v/>
      </c>
    </row>
    <row r="162" spans="2:18">
      <c r="B162" s="182"/>
      <c r="C162" s="191"/>
      <c r="D162" s="177"/>
      <c r="E162" s="177"/>
      <c r="F162" s="177"/>
      <c r="G162" s="177"/>
      <c r="H162" s="177" t="str">
        <f ca="1">IF(G162="","",IF(AND(E162&lt;&gt;"",F162&lt;&gt;""),IFERROR(VLOOKUP(G162,OFFSET('Rectangular Duct Data'!$A$2,0,0,COUNTA('Round Duct Data'!C:C),2),2,FALSE),""),IFERROR(VLOOKUP(G162,OFFSET('Round Duct Data'!$A$3,0,0,COUNTA('Round Duct Data'!A:A),2),2,FALSE),"")))</f>
        <v/>
      </c>
      <c r="I162" s="183" t="str">
        <f t="shared" si="21"/>
        <v/>
      </c>
      <c r="J162" s="182"/>
      <c r="K162" s="183" t="str">
        <f t="shared" si="22"/>
        <v/>
      </c>
      <c r="L162" s="184" t="str">
        <f t="shared" si="19"/>
        <v/>
      </c>
      <c r="M162" s="184" t="str">
        <f t="shared" si="20"/>
        <v/>
      </c>
      <c r="N162" s="185" t="str">
        <f t="shared" si="23"/>
        <v/>
      </c>
      <c r="O162" s="185" t="str">
        <f t="shared" si="24"/>
        <v/>
      </c>
      <c r="P162" s="183" t="str">
        <f t="shared" si="18"/>
        <v/>
      </c>
      <c r="Q162" s="183" t="str">
        <f t="shared" si="25"/>
        <v/>
      </c>
      <c r="R162" s="183" t="str">
        <f t="shared" si="26"/>
        <v/>
      </c>
    </row>
    <row r="163" spans="2:18">
      <c r="B163" s="178"/>
      <c r="C163" s="190"/>
      <c r="D163" s="176"/>
      <c r="E163" s="176"/>
      <c r="F163" s="176"/>
      <c r="G163" s="176"/>
      <c r="H163" s="176" t="str">
        <f ca="1">IF(G163="","",IF(AND(E163&lt;&gt;"",F163&lt;&gt;""),IFERROR(VLOOKUP(G163,OFFSET('Rectangular Duct Data'!$A$2,0,0,COUNTA('Round Duct Data'!C:C),2),2,FALSE),""),IFERROR(VLOOKUP(G163,OFFSET('Round Duct Data'!$A$3,0,0,COUNTA('Round Duct Data'!A:A),2),2,FALSE),"")))</f>
        <v/>
      </c>
      <c r="I163" s="179" t="str">
        <f t="shared" si="21"/>
        <v/>
      </c>
      <c r="J163" s="178"/>
      <c r="K163" s="179" t="str">
        <f t="shared" si="22"/>
        <v/>
      </c>
      <c r="L163" s="180" t="str">
        <f t="shared" si="19"/>
        <v/>
      </c>
      <c r="M163" s="180" t="str">
        <f t="shared" si="20"/>
        <v/>
      </c>
      <c r="N163" s="181" t="str">
        <f t="shared" si="23"/>
        <v/>
      </c>
      <c r="O163" s="181" t="str">
        <f t="shared" si="24"/>
        <v/>
      </c>
      <c r="P163" s="179" t="str">
        <f t="shared" si="18"/>
        <v/>
      </c>
      <c r="Q163" s="179" t="str">
        <f t="shared" si="25"/>
        <v/>
      </c>
      <c r="R163" s="179" t="str">
        <f t="shared" si="26"/>
        <v/>
      </c>
    </row>
    <row r="164" spans="2:18">
      <c r="B164" s="182"/>
      <c r="C164" s="191"/>
      <c r="D164" s="177"/>
      <c r="E164" s="177"/>
      <c r="F164" s="177"/>
      <c r="G164" s="177"/>
      <c r="H164" s="177" t="str">
        <f ca="1">IF(G164="","",IF(AND(E164&lt;&gt;"",F164&lt;&gt;""),IFERROR(VLOOKUP(G164,OFFSET('Rectangular Duct Data'!$A$2,0,0,COUNTA('Round Duct Data'!C:C),2),2,FALSE),""),IFERROR(VLOOKUP(G164,OFFSET('Round Duct Data'!$A$3,0,0,COUNTA('Round Duct Data'!A:A),2),2,FALSE),"")))</f>
        <v/>
      </c>
      <c r="I164" s="183" t="str">
        <f t="shared" si="21"/>
        <v/>
      </c>
      <c r="J164" s="182"/>
      <c r="K164" s="183" t="str">
        <f t="shared" si="22"/>
        <v/>
      </c>
      <c r="L164" s="184" t="str">
        <f t="shared" si="19"/>
        <v/>
      </c>
      <c r="M164" s="184" t="str">
        <f t="shared" si="20"/>
        <v/>
      </c>
      <c r="N164" s="185" t="str">
        <f t="shared" si="23"/>
        <v/>
      </c>
      <c r="O164" s="185" t="str">
        <f t="shared" si="24"/>
        <v/>
      </c>
      <c r="P164" s="183" t="str">
        <f t="shared" si="18"/>
        <v/>
      </c>
      <c r="Q164" s="183" t="str">
        <f t="shared" si="25"/>
        <v/>
      </c>
      <c r="R164" s="183" t="str">
        <f t="shared" si="26"/>
        <v/>
      </c>
    </row>
    <row r="165" spans="2:18">
      <c r="B165" s="178"/>
      <c r="C165" s="190"/>
      <c r="D165" s="176"/>
      <c r="E165" s="176"/>
      <c r="F165" s="176"/>
      <c r="G165" s="176"/>
      <c r="H165" s="176" t="str">
        <f ca="1">IF(G165="","",IF(AND(E165&lt;&gt;"",F165&lt;&gt;""),IFERROR(VLOOKUP(G165,OFFSET('Rectangular Duct Data'!$A$2,0,0,COUNTA('Round Duct Data'!C:C),2),2,FALSE),""),IFERROR(VLOOKUP(G165,OFFSET('Round Duct Data'!$A$3,0,0,COUNTA('Round Duct Data'!A:A),2),2,FALSE),"")))</f>
        <v/>
      </c>
      <c r="I165" s="179" t="str">
        <f t="shared" si="21"/>
        <v/>
      </c>
      <c r="J165" s="178"/>
      <c r="K165" s="179" t="str">
        <f t="shared" si="22"/>
        <v/>
      </c>
      <c r="L165" s="180" t="str">
        <f t="shared" si="19"/>
        <v/>
      </c>
      <c r="M165" s="180" t="str">
        <f t="shared" si="20"/>
        <v/>
      </c>
      <c r="N165" s="181" t="str">
        <f t="shared" si="23"/>
        <v/>
      </c>
      <c r="O165" s="181" t="str">
        <f t="shared" si="24"/>
        <v/>
      </c>
      <c r="P165" s="179" t="str">
        <f t="shared" si="18"/>
        <v/>
      </c>
      <c r="Q165" s="179" t="str">
        <f t="shared" si="25"/>
        <v/>
      </c>
      <c r="R165" s="179" t="str">
        <f t="shared" si="26"/>
        <v/>
      </c>
    </row>
    <row r="166" spans="2:18">
      <c r="B166" s="182"/>
      <c r="C166" s="191"/>
      <c r="D166" s="177"/>
      <c r="E166" s="177"/>
      <c r="F166" s="177"/>
      <c r="G166" s="177"/>
      <c r="H166" s="177" t="str">
        <f ca="1">IF(G166="","",IF(AND(E166&lt;&gt;"",F166&lt;&gt;""),IFERROR(VLOOKUP(G166,OFFSET('Rectangular Duct Data'!$A$2,0,0,COUNTA('Round Duct Data'!C:C),2),2,FALSE),""),IFERROR(VLOOKUP(G166,OFFSET('Round Duct Data'!$A$3,0,0,COUNTA('Round Duct Data'!A:A),2),2,FALSE),"")))</f>
        <v/>
      </c>
      <c r="I166" s="183" t="str">
        <f t="shared" si="21"/>
        <v/>
      </c>
      <c r="J166" s="182"/>
      <c r="K166" s="183" t="str">
        <f t="shared" si="22"/>
        <v/>
      </c>
      <c r="L166" s="184" t="str">
        <f t="shared" si="19"/>
        <v/>
      </c>
      <c r="M166" s="184" t="str">
        <f t="shared" si="20"/>
        <v/>
      </c>
      <c r="N166" s="185" t="str">
        <f t="shared" si="23"/>
        <v/>
      </c>
      <c r="O166" s="185" t="str">
        <f t="shared" si="24"/>
        <v/>
      </c>
      <c r="P166" s="183" t="str">
        <f t="shared" si="18"/>
        <v/>
      </c>
      <c r="Q166" s="183" t="str">
        <f t="shared" si="25"/>
        <v/>
      </c>
      <c r="R166" s="183" t="str">
        <f t="shared" si="26"/>
        <v/>
      </c>
    </row>
    <row r="167" spans="2:18">
      <c r="B167" s="178"/>
      <c r="C167" s="190"/>
      <c r="D167" s="176"/>
      <c r="E167" s="176"/>
      <c r="F167" s="176"/>
      <c r="G167" s="176"/>
      <c r="H167" s="176" t="str">
        <f ca="1">IF(G167="","",IF(AND(E167&lt;&gt;"",F167&lt;&gt;""),IFERROR(VLOOKUP(G167,OFFSET('Rectangular Duct Data'!$A$2,0,0,COUNTA('Round Duct Data'!C:C),2),2,FALSE),""),IFERROR(VLOOKUP(G167,OFFSET('Round Duct Data'!$A$3,0,0,COUNTA('Round Duct Data'!A:A),2),2,FALSE),"")))</f>
        <v/>
      </c>
      <c r="I167" s="179" t="str">
        <f t="shared" si="21"/>
        <v/>
      </c>
      <c r="J167" s="178"/>
      <c r="K167" s="179" t="str">
        <f t="shared" si="22"/>
        <v/>
      </c>
      <c r="L167" s="180" t="str">
        <f t="shared" si="19"/>
        <v/>
      </c>
      <c r="M167" s="180" t="str">
        <f t="shared" si="20"/>
        <v/>
      </c>
      <c r="N167" s="181" t="str">
        <f t="shared" si="23"/>
        <v/>
      </c>
      <c r="O167" s="181" t="str">
        <f t="shared" si="24"/>
        <v/>
      </c>
      <c r="P167" s="179" t="str">
        <f t="shared" si="18"/>
        <v/>
      </c>
      <c r="Q167" s="179" t="str">
        <f t="shared" si="25"/>
        <v/>
      </c>
      <c r="R167" s="179" t="str">
        <f t="shared" si="26"/>
        <v/>
      </c>
    </row>
    <row r="168" spans="2:18">
      <c r="B168" s="182"/>
      <c r="C168" s="191"/>
      <c r="D168" s="177"/>
      <c r="E168" s="177"/>
      <c r="F168" s="177"/>
      <c r="G168" s="177"/>
      <c r="H168" s="177" t="str">
        <f ca="1">IF(G168="","",IF(AND(E168&lt;&gt;"",F168&lt;&gt;""),IFERROR(VLOOKUP(G168,OFFSET('Rectangular Duct Data'!$A$2,0,0,COUNTA('Round Duct Data'!C:C),2),2,FALSE),""),IFERROR(VLOOKUP(G168,OFFSET('Round Duct Data'!$A$3,0,0,COUNTA('Round Duct Data'!A:A),2),2,FALSE),"")))</f>
        <v/>
      </c>
      <c r="I168" s="183" t="str">
        <f t="shared" si="21"/>
        <v/>
      </c>
      <c r="J168" s="182"/>
      <c r="K168" s="183" t="str">
        <f t="shared" si="22"/>
        <v/>
      </c>
      <c r="L168" s="184" t="str">
        <f t="shared" si="19"/>
        <v/>
      </c>
      <c r="M168" s="184" t="str">
        <f t="shared" si="20"/>
        <v/>
      </c>
      <c r="N168" s="185" t="str">
        <f t="shared" si="23"/>
        <v/>
      </c>
      <c r="O168" s="185" t="str">
        <f t="shared" si="24"/>
        <v/>
      </c>
      <c r="P168" s="183" t="str">
        <f t="shared" si="18"/>
        <v/>
      </c>
      <c r="Q168" s="183" t="str">
        <f t="shared" si="25"/>
        <v/>
      </c>
      <c r="R168" s="183" t="str">
        <f t="shared" si="26"/>
        <v/>
      </c>
    </row>
    <row r="169" spans="2:18">
      <c r="B169" s="178"/>
      <c r="C169" s="190"/>
      <c r="D169" s="176"/>
      <c r="E169" s="176"/>
      <c r="F169" s="176"/>
      <c r="G169" s="176"/>
      <c r="H169" s="176" t="str">
        <f ca="1">IF(G169="","",IF(AND(E169&lt;&gt;"",F169&lt;&gt;""),IFERROR(VLOOKUP(G169,OFFSET('Rectangular Duct Data'!$A$2,0,0,COUNTA('Round Duct Data'!C:C),2),2,FALSE),""),IFERROR(VLOOKUP(G169,OFFSET('Round Duct Data'!$A$3,0,0,COUNTA('Round Duct Data'!A:A),2),2,FALSE),"")))</f>
        <v/>
      </c>
      <c r="I169" s="179" t="str">
        <f t="shared" si="21"/>
        <v/>
      </c>
      <c r="J169" s="178"/>
      <c r="K169" s="179" t="str">
        <f t="shared" si="22"/>
        <v/>
      </c>
      <c r="L169" s="180" t="str">
        <f t="shared" si="19"/>
        <v/>
      </c>
      <c r="M169" s="180" t="str">
        <f t="shared" si="20"/>
        <v/>
      </c>
      <c r="N169" s="181" t="str">
        <f t="shared" si="23"/>
        <v/>
      </c>
      <c r="O169" s="181" t="str">
        <f t="shared" si="24"/>
        <v/>
      </c>
      <c r="P169" s="179" t="str">
        <f t="shared" si="18"/>
        <v/>
      </c>
      <c r="Q169" s="179" t="str">
        <f t="shared" si="25"/>
        <v/>
      </c>
      <c r="R169" s="179" t="str">
        <f t="shared" si="26"/>
        <v/>
      </c>
    </row>
    <row r="170" spans="2:18">
      <c r="B170" s="182"/>
      <c r="C170" s="191"/>
      <c r="D170" s="177"/>
      <c r="E170" s="177"/>
      <c r="F170" s="177"/>
      <c r="G170" s="177"/>
      <c r="H170" s="177" t="str">
        <f ca="1">IF(G170="","",IF(AND(E170&lt;&gt;"",F170&lt;&gt;""),IFERROR(VLOOKUP(G170,OFFSET('Rectangular Duct Data'!$A$2,0,0,COUNTA('Round Duct Data'!C:C),2),2,FALSE),""),IFERROR(VLOOKUP(G170,OFFSET('Round Duct Data'!$A$3,0,0,COUNTA('Round Duct Data'!A:A),2),2,FALSE),"")))</f>
        <v/>
      </c>
      <c r="I170" s="183" t="str">
        <f t="shared" si="21"/>
        <v/>
      </c>
      <c r="J170" s="182"/>
      <c r="K170" s="183" t="str">
        <f t="shared" si="22"/>
        <v/>
      </c>
      <c r="L170" s="184" t="str">
        <f t="shared" si="19"/>
        <v/>
      </c>
      <c r="M170" s="184" t="str">
        <f t="shared" si="20"/>
        <v/>
      </c>
      <c r="N170" s="185" t="str">
        <f t="shared" si="23"/>
        <v/>
      </c>
      <c r="O170" s="185" t="str">
        <f t="shared" si="24"/>
        <v/>
      </c>
      <c r="P170" s="183" t="str">
        <f t="shared" si="18"/>
        <v/>
      </c>
      <c r="Q170" s="183" t="str">
        <f t="shared" si="25"/>
        <v/>
      </c>
      <c r="R170" s="183" t="str">
        <f t="shared" si="26"/>
        <v/>
      </c>
    </row>
    <row r="171" spans="2:18">
      <c r="B171" s="178"/>
      <c r="C171" s="190"/>
      <c r="D171" s="176"/>
      <c r="E171" s="176"/>
      <c r="F171" s="176"/>
      <c r="G171" s="176"/>
      <c r="H171" s="176" t="str">
        <f ca="1">IF(G171="","",IF(AND(E171&lt;&gt;"",F171&lt;&gt;""),IFERROR(VLOOKUP(G171,OFFSET('Rectangular Duct Data'!$A$2,0,0,COUNTA('Round Duct Data'!C:C),2),2,FALSE),""),IFERROR(VLOOKUP(G171,OFFSET('Round Duct Data'!$A$3,0,0,COUNTA('Round Duct Data'!A:A),2),2,FALSE),"")))</f>
        <v/>
      </c>
      <c r="I171" s="179" t="str">
        <f t="shared" si="21"/>
        <v/>
      </c>
      <c r="J171" s="178"/>
      <c r="K171" s="179" t="str">
        <f t="shared" si="22"/>
        <v/>
      </c>
      <c r="L171" s="180" t="str">
        <f t="shared" si="19"/>
        <v/>
      </c>
      <c r="M171" s="180" t="str">
        <f t="shared" si="20"/>
        <v/>
      </c>
      <c r="N171" s="181" t="str">
        <f t="shared" si="23"/>
        <v/>
      </c>
      <c r="O171" s="181" t="str">
        <f t="shared" si="24"/>
        <v/>
      </c>
      <c r="P171" s="179" t="str">
        <f t="shared" si="18"/>
        <v/>
      </c>
      <c r="Q171" s="179" t="str">
        <f t="shared" si="25"/>
        <v/>
      </c>
      <c r="R171" s="179" t="str">
        <f t="shared" si="26"/>
        <v/>
      </c>
    </row>
    <row r="172" spans="2:18">
      <c r="B172" s="182"/>
      <c r="C172" s="191"/>
      <c r="D172" s="177"/>
      <c r="E172" s="177"/>
      <c r="F172" s="177"/>
      <c r="G172" s="177"/>
      <c r="H172" s="177" t="str">
        <f ca="1">IF(G172="","",IF(AND(E172&lt;&gt;"",F172&lt;&gt;""),IFERROR(VLOOKUP(G172,OFFSET('Rectangular Duct Data'!$A$2,0,0,COUNTA('Round Duct Data'!C:C),2),2,FALSE),""),IFERROR(VLOOKUP(G172,OFFSET('Round Duct Data'!$A$3,0,0,COUNTA('Round Duct Data'!A:A),2),2,FALSE),"")))</f>
        <v/>
      </c>
      <c r="I172" s="183" t="str">
        <f t="shared" si="21"/>
        <v/>
      </c>
      <c r="J172" s="182"/>
      <c r="K172" s="183" t="str">
        <f t="shared" si="22"/>
        <v/>
      </c>
      <c r="L172" s="184" t="str">
        <f t="shared" si="19"/>
        <v/>
      </c>
      <c r="M172" s="184" t="str">
        <f t="shared" si="20"/>
        <v/>
      </c>
      <c r="N172" s="185" t="str">
        <f t="shared" si="23"/>
        <v/>
      </c>
      <c r="O172" s="185" t="str">
        <f t="shared" si="24"/>
        <v/>
      </c>
      <c r="P172" s="183" t="str">
        <f t="shared" si="18"/>
        <v/>
      </c>
      <c r="Q172" s="183" t="str">
        <f t="shared" si="25"/>
        <v/>
      </c>
      <c r="R172" s="183" t="str">
        <f t="shared" si="26"/>
        <v/>
      </c>
    </row>
    <row r="173" spans="2:18">
      <c r="B173" s="178"/>
      <c r="C173" s="190"/>
      <c r="D173" s="176"/>
      <c r="E173" s="176"/>
      <c r="F173" s="176"/>
      <c r="G173" s="176"/>
      <c r="H173" s="176" t="str">
        <f ca="1">IF(G173="","",IF(AND(E173&lt;&gt;"",F173&lt;&gt;""),IFERROR(VLOOKUP(G173,OFFSET('Rectangular Duct Data'!$A$2,0,0,COUNTA('Round Duct Data'!C:C),2),2,FALSE),""),IFERROR(VLOOKUP(G173,OFFSET('Round Duct Data'!$A$3,0,0,COUNTA('Round Duct Data'!A:A),2),2,FALSE),"")))</f>
        <v/>
      </c>
      <c r="I173" s="179" t="str">
        <f t="shared" si="21"/>
        <v/>
      </c>
      <c r="J173" s="178"/>
      <c r="K173" s="179" t="str">
        <f t="shared" si="22"/>
        <v/>
      </c>
      <c r="L173" s="180" t="str">
        <f t="shared" si="19"/>
        <v/>
      </c>
      <c r="M173" s="180" t="str">
        <f t="shared" si="20"/>
        <v/>
      </c>
      <c r="N173" s="181" t="str">
        <f t="shared" si="23"/>
        <v/>
      </c>
      <c r="O173" s="181" t="str">
        <f t="shared" si="24"/>
        <v/>
      </c>
      <c r="P173" s="179" t="str">
        <f t="shared" si="18"/>
        <v/>
      </c>
      <c r="Q173" s="179" t="str">
        <f t="shared" si="25"/>
        <v/>
      </c>
      <c r="R173" s="179" t="str">
        <f t="shared" si="26"/>
        <v/>
      </c>
    </row>
    <row r="174" spans="2:18">
      <c r="B174" s="182"/>
      <c r="C174" s="191"/>
      <c r="D174" s="177"/>
      <c r="E174" s="177"/>
      <c r="F174" s="177"/>
      <c r="G174" s="177"/>
      <c r="H174" s="177" t="str">
        <f ca="1">IF(G174="","",IF(AND(E174&lt;&gt;"",F174&lt;&gt;""),IFERROR(VLOOKUP(G174,OFFSET('Rectangular Duct Data'!$A$2,0,0,COUNTA('Round Duct Data'!C:C),2),2,FALSE),""),IFERROR(VLOOKUP(G174,OFFSET('Round Duct Data'!$A$3,0,0,COUNTA('Round Duct Data'!A:A),2),2,FALSE),"")))</f>
        <v/>
      </c>
      <c r="I174" s="183" t="str">
        <f t="shared" si="21"/>
        <v/>
      </c>
      <c r="J174" s="182"/>
      <c r="K174" s="183" t="str">
        <f t="shared" si="22"/>
        <v/>
      </c>
      <c r="L174" s="184" t="str">
        <f t="shared" si="19"/>
        <v/>
      </c>
      <c r="M174" s="184" t="str">
        <f t="shared" si="20"/>
        <v/>
      </c>
      <c r="N174" s="185" t="str">
        <f t="shared" si="23"/>
        <v/>
      </c>
      <c r="O174" s="185" t="str">
        <f t="shared" si="24"/>
        <v/>
      </c>
      <c r="P174" s="183" t="str">
        <f t="shared" si="18"/>
        <v/>
      </c>
      <c r="Q174" s="183" t="str">
        <f t="shared" si="25"/>
        <v/>
      </c>
      <c r="R174" s="183" t="str">
        <f t="shared" si="26"/>
        <v/>
      </c>
    </row>
    <row r="175" spans="2:18">
      <c r="B175" s="178"/>
      <c r="C175" s="190"/>
      <c r="D175" s="176"/>
      <c r="E175" s="176"/>
      <c r="F175" s="176"/>
      <c r="G175" s="176"/>
      <c r="H175" s="176" t="str">
        <f ca="1">IF(G175="","",IF(AND(E175&lt;&gt;"",F175&lt;&gt;""),IFERROR(VLOOKUP(G175,OFFSET('Rectangular Duct Data'!$A$2,0,0,COUNTA('Round Duct Data'!C:C),2),2,FALSE),""),IFERROR(VLOOKUP(G175,OFFSET('Round Duct Data'!$A$3,0,0,COUNTA('Round Duct Data'!A:A),2),2,FALSE),"")))</f>
        <v/>
      </c>
      <c r="I175" s="179" t="str">
        <f t="shared" si="21"/>
        <v/>
      </c>
      <c r="J175" s="178"/>
      <c r="K175" s="179" t="str">
        <f t="shared" si="22"/>
        <v/>
      </c>
      <c r="L175" s="180" t="str">
        <f t="shared" si="19"/>
        <v/>
      </c>
      <c r="M175" s="180" t="str">
        <f t="shared" si="20"/>
        <v/>
      </c>
      <c r="N175" s="181" t="str">
        <f t="shared" si="23"/>
        <v/>
      </c>
      <c r="O175" s="181" t="str">
        <f t="shared" si="24"/>
        <v/>
      </c>
      <c r="P175" s="179" t="str">
        <f t="shared" si="18"/>
        <v/>
      </c>
      <c r="Q175" s="179" t="str">
        <f t="shared" si="25"/>
        <v/>
      </c>
      <c r="R175" s="179" t="str">
        <f t="shared" si="26"/>
        <v/>
      </c>
    </row>
    <row r="176" spans="2:18">
      <c r="B176" s="182"/>
      <c r="C176" s="191"/>
      <c r="D176" s="177"/>
      <c r="E176" s="177"/>
      <c r="F176" s="177"/>
      <c r="G176" s="177"/>
      <c r="H176" s="177" t="str">
        <f ca="1">IF(G176="","",IF(AND(E176&lt;&gt;"",F176&lt;&gt;""),IFERROR(VLOOKUP(G176,OFFSET('Rectangular Duct Data'!$A$2,0,0,COUNTA('Round Duct Data'!C:C),2),2,FALSE),""),IFERROR(VLOOKUP(G176,OFFSET('Round Duct Data'!$A$3,0,0,COUNTA('Round Duct Data'!A:A),2),2,FALSE),"")))</f>
        <v/>
      </c>
      <c r="I176" s="183" t="str">
        <f t="shared" si="21"/>
        <v/>
      </c>
      <c r="J176" s="182"/>
      <c r="K176" s="183" t="str">
        <f t="shared" si="22"/>
        <v/>
      </c>
      <c r="L176" s="184" t="str">
        <f t="shared" si="19"/>
        <v/>
      </c>
      <c r="M176" s="184" t="str">
        <f t="shared" si="20"/>
        <v/>
      </c>
      <c r="N176" s="185" t="str">
        <f t="shared" si="23"/>
        <v/>
      </c>
      <c r="O176" s="185" t="str">
        <f t="shared" si="24"/>
        <v/>
      </c>
      <c r="P176" s="183" t="str">
        <f t="shared" si="18"/>
        <v/>
      </c>
      <c r="Q176" s="183" t="str">
        <f t="shared" si="25"/>
        <v/>
      </c>
      <c r="R176" s="183" t="str">
        <f t="shared" si="26"/>
        <v/>
      </c>
    </row>
    <row r="177" spans="2:18">
      <c r="B177" s="178"/>
      <c r="C177" s="190"/>
      <c r="D177" s="176"/>
      <c r="E177" s="176"/>
      <c r="F177" s="176"/>
      <c r="G177" s="176"/>
      <c r="H177" s="176" t="str">
        <f ca="1">IF(G177="","",IF(AND(E177&lt;&gt;"",F177&lt;&gt;""),IFERROR(VLOOKUP(G177,OFFSET('Rectangular Duct Data'!$A$2,0,0,COUNTA('Round Duct Data'!C:C),2),2,FALSE),""),IFERROR(VLOOKUP(G177,OFFSET('Round Duct Data'!$A$3,0,0,COUNTA('Round Duct Data'!A:A),2),2,FALSE),"")))</f>
        <v/>
      </c>
      <c r="I177" s="179" t="str">
        <f t="shared" si="21"/>
        <v/>
      </c>
      <c r="J177" s="178"/>
      <c r="K177" s="179" t="str">
        <f t="shared" si="22"/>
        <v/>
      </c>
      <c r="L177" s="180" t="str">
        <f t="shared" si="19"/>
        <v/>
      </c>
      <c r="M177" s="180" t="str">
        <f t="shared" si="20"/>
        <v/>
      </c>
      <c r="N177" s="181" t="str">
        <f t="shared" si="23"/>
        <v/>
      </c>
      <c r="O177" s="181" t="str">
        <f t="shared" si="24"/>
        <v/>
      </c>
      <c r="P177" s="179" t="str">
        <f t="shared" si="18"/>
        <v/>
      </c>
      <c r="Q177" s="179" t="str">
        <f t="shared" si="25"/>
        <v/>
      </c>
      <c r="R177" s="179" t="str">
        <f t="shared" si="26"/>
        <v/>
      </c>
    </row>
    <row r="178" spans="2:18">
      <c r="B178" s="182"/>
      <c r="C178" s="191"/>
      <c r="D178" s="177"/>
      <c r="E178" s="177"/>
      <c r="F178" s="177"/>
      <c r="G178" s="177"/>
      <c r="H178" s="177" t="str">
        <f ca="1">IF(G178="","",IF(AND(E178&lt;&gt;"",F178&lt;&gt;""),IFERROR(VLOOKUP(G178,OFFSET('Rectangular Duct Data'!$A$2,0,0,COUNTA('Round Duct Data'!C:C),2),2,FALSE),""),IFERROR(VLOOKUP(G178,OFFSET('Round Duct Data'!$A$3,0,0,COUNTA('Round Duct Data'!A:A),2),2,FALSE),"")))</f>
        <v/>
      </c>
      <c r="I178" s="183" t="str">
        <f t="shared" si="21"/>
        <v/>
      </c>
      <c r="J178" s="182"/>
      <c r="K178" s="183" t="str">
        <f t="shared" si="22"/>
        <v/>
      </c>
      <c r="L178" s="184" t="str">
        <f t="shared" si="19"/>
        <v/>
      </c>
      <c r="M178" s="184" t="str">
        <f t="shared" si="20"/>
        <v/>
      </c>
      <c r="N178" s="185" t="str">
        <f t="shared" si="23"/>
        <v/>
      </c>
      <c r="O178" s="185" t="str">
        <f t="shared" si="24"/>
        <v/>
      </c>
      <c r="P178" s="183" t="str">
        <f t="shared" si="18"/>
        <v/>
      </c>
      <c r="Q178" s="183" t="str">
        <f t="shared" si="25"/>
        <v/>
      </c>
      <c r="R178" s="183" t="str">
        <f t="shared" si="26"/>
        <v/>
      </c>
    </row>
    <row r="179" spans="2:18">
      <c r="B179" s="178"/>
      <c r="C179" s="190"/>
      <c r="D179" s="176"/>
      <c r="E179" s="176"/>
      <c r="F179" s="176"/>
      <c r="G179" s="176"/>
      <c r="H179" s="176" t="str">
        <f ca="1">IF(G179="","",IF(AND(E179&lt;&gt;"",F179&lt;&gt;""),IFERROR(VLOOKUP(G179,OFFSET('Rectangular Duct Data'!$A$2,0,0,COUNTA('Round Duct Data'!C:C),2),2,FALSE),""),IFERROR(VLOOKUP(G179,OFFSET('Round Duct Data'!$A$3,0,0,COUNTA('Round Duct Data'!A:A),2),2,FALSE),"")))</f>
        <v/>
      </c>
      <c r="I179" s="179" t="str">
        <f t="shared" si="21"/>
        <v/>
      </c>
      <c r="J179" s="178"/>
      <c r="K179" s="179" t="str">
        <f t="shared" si="22"/>
        <v/>
      </c>
      <c r="L179" s="180" t="str">
        <f t="shared" si="19"/>
        <v/>
      </c>
      <c r="M179" s="180" t="str">
        <f t="shared" si="20"/>
        <v/>
      </c>
      <c r="N179" s="181" t="str">
        <f t="shared" si="23"/>
        <v/>
      </c>
      <c r="O179" s="181" t="str">
        <f t="shared" si="24"/>
        <v/>
      </c>
      <c r="P179" s="179" t="str">
        <f t="shared" si="18"/>
        <v/>
      </c>
      <c r="Q179" s="179" t="str">
        <f t="shared" si="25"/>
        <v/>
      </c>
      <c r="R179" s="179" t="str">
        <f t="shared" si="26"/>
        <v/>
      </c>
    </row>
    <row r="180" spans="2:18">
      <c r="B180" s="182"/>
      <c r="C180" s="191"/>
      <c r="D180" s="177"/>
      <c r="E180" s="177"/>
      <c r="F180" s="177"/>
      <c r="G180" s="177"/>
      <c r="H180" s="177" t="str">
        <f ca="1">IF(G180="","",IF(AND(E180&lt;&gt;"",F180&lt;&gt;""),IFERROR(VLOOKUP(G180,OFFSET('Rectangular Duct Data'!$A$2,0,0,COUNTA('Round Duct Data'!C:C),2),2,FALSE),""),IFERROR(VLOOKUP(G180,OFFSET('Round Duct Data'!$A$3,0,0,COUNTA('Round Duct Data'!A:A),2),2,FALSE),"")))</f>
        <v/>
      </c>
      <c r="I180" s="183" t="str">
        <f t="shared" si="21"/>
        <v/>
      </c>
      <c r="J180" s="182"/>
      <c r="K180" s="183" t="str">
        <f t="shared" si="22"/>
        <v/>
      </c>
      <c r="L180" s="184" t="str">
        <f t="shared" si="19"/>
        <v/>
      </c>
      <c r="M180" s="184" t="str">
        <f t="shared" si="20"/>
        <v/>
      </c>
      <c r="N180" s="185" t="str">
        <f t="shared" si="23"/>
        <v/>
      </c>
      <c r="O180" s="185" t="str">
        <f t="shared" si="24"/>
        <v/>
      </c>
      <c r="P180" s="183" t="str">
        <f t="shared" si="18"/>
        <v/>
      </c>
      <c r="Q180" s="183" t="str">
        <f t="shared" si="25"/>
        <v/>
      </c>
      <c r="R180" s="183" t="str">
        <f t="shared" si="26"/>
        <v/>
      </c>
    </row>
    <row r="181" spans="2:18">
      <c r="B181" s="178"/>
      <c r="C181" s="190"/>
      <c r="D181" s="176"/>
      <c r="E181" s="176"/>
      <c r="F181" s="176"/>
      <c r="G181" s="176"/>
      <c r="H181" s="176" t="str">
        <f ca="1">IF(G181="","",IF(AND(E181&lt;&gt;"",F181&lt;&gt;""),IFERROR(VLOOKUP(G181,OFFSET('Rectangular Duct Data'!$A$2,0,0,COUNTA('Round Duct Data'!C:C),2),2,FALSE),""),IFERROR(VLOOKUP(G181,OFFSET('Round Duct Data'!$A$3,0,0,COUNTA('Round Duct Data'!A:A),2),2,FALSE),"")))</f>
        <v/>
      </c>
      <c r="I181" s="179" t="str">
        <f t="shared" si="21"/>
        <v/>
      </c>
      <c r="J181" s="178"/>
      <c r="K181" s="179" t="str">
        <f t="shared" si="22"/>
        <v/>
      </c>
      <c r="L181" s="180" t="str">
        <f t="shared" si="19"/>
        <v/>
      </c>
      <c r="M181" s="180" t="str">
        <f t="shared" si="20"/>
        <v/>
      </c>
      <c r="N181" s="181" t="str">
        <f t="shared" si="23"/>
        <v/>
      </c>
      <c r="O181" s="181" t="str">
        <f t="shared" si="24"/>
        <v/>
      </c>
      <c r="P181" s="179" t="str">
        <f t="shared" si="18"/>
        <v/>
      </c>
      <c r="Q181" s="179" t="str">
        <f t="shared" si="25"/>
        <v/>
      </c>
      <c r="R181" s="179" t="str">
        <f t="shared" si="26"/>
        <v/>
      </c>
    </row>
    <row r="182" spans="2:18">
      <c r="B182" s="182"/>
      <c r="C182" s="191"/>
      <c r="D182" s="177"/>
      <c r="E182" s="177"/>
      <c r="F182" s="177"/>
      <c r="G182" s="177"/>
      <c r="H182" s="177" t="str">
        <f ca="1">IF(G182="","",IF(AND(E182&lt;&gt;"",F182&lt;&gt;""),IFERROR(VLOOKUP(G182,OFFSET('Rectangular Duct Data'!$A$2,0,0,COUNTA('Round Duct Data'!C:C),2),2,FALSE),""),IFERROR(VLOOKUP(G182,OFFSET('Round Duct Data'!$A$3,0,0,COUNTA('Round Duct Data'!A:A),2),2,FALSE),"")))</f>
        <v/>
      </c>
      <c r="I182" s="183" t="str">
        <f t="shared" si="21"/>
        <v/>
      </c>
      <c r="J182" s="182"/>
      <c r="K182" s="183" t="str">
        <f t="shared" si="22"/>
        <v/>
      </c>
      <c r="L182" s="184" t="str">
        <f t="shared" si="19"/>
        <v/>
      </c>
      <c r="M182" s="184" t="str">
        <f t="shared" si="20"/>
        <v/>
      </c>
      <c r="N182" s="185" t="str">
        <f t="shared" si="23"/>
        <v/>
      </c>
      <c r="O182" s="185" t="str">
        <f t="shared" si="24"/>
        <v/>
      </c>
      <c r="P182" s="183" t="str">
        <f t="shared" si="18"/>
        <v/>
      </c>
      <c r="Q182" s="183" t="str">
        <f t="shared" si="25"/>
        <v/>
      </c>
      <c r="R182" s="183" t="str">
        <f t="shared" si="26"/>
        <v/>
      </c>
    </row>
    <row r="183" spans="2:18">
      <c r="B183" s="178"/>
      <c r="C183" s="190"/>
      <c r="D183" s="176"/>
      <c r="E183" s="176"/>
      <c r="F183" s="176"/>
      <c r="G183" s="176"/>
      <c r="H183" s="176" t="str">
        <f ca="1">IF(G183="","",IF(AND(E183&lt;&gt;"",F183&lt;&gt;""),IFERROR(VLOOKUP(G183,OFFSET('Rectangular Duct Data'!$A$2,0,0,COUNTA('Round Duct Data'!C:C),2),2,FALSE),""),IFERROR(VLOOKUP(G183,OFFSET('Round Duct Data'!$A$3,0,0,COUNTA('Round Duct Data'!A:A),2),2,FALSE),"")))</f>
        <v/>
      </c>
      <c r="I183" s="179" t="str">
        <f t="shared" si="21"/>
        <v/>
      </c>
      <c r="J183" s="178"/>
      <c r="K183" s="179" t="str">
        <f t="shared" si="22"/>
        <v/>
      </c>
      <c r="L183" s="180" t="str">
        <f t="shared" si="19"/>
        <v/>
      </c>
      <c r="M183" s="180" t="str">
        <f t="shared" si="20"/>
        <v/>
      </c>
      <c r="N183" s="181" t="str">
        <f t="shared" si="23"/>
        <v/>
      </c>
      <c r="O183" s="181" t="str">
        <f t="shared" si="24"/>
        <v/>
      </c>
      <c r="P183" s="179" t="str">
        <f t="shared" si="18"/>
        <v/>
      </c>
      <c r="Q183" s="179" t="str">
        <f t="shared" si="25"/>
        <v/>
      </c>
      <c r="R183" s="179" t="str">
        <f t="shared" si="26"/>
        <v/>
      </c>
    </row>
    <row r="184" spans="2:18">
      <c r="B184" s="182"/>
      <c r="C184" s="191"/>
      <c r="D184" s="177"/>
      <c r="E184" s="177"/>
      <c r="F184" s="177"/>
      <c r="G184" s="177"/>
      <c r="H184" s="177" t="str">
        <f ca="1">IF(G184="","",IF(AND(E184&lt;&gt;"",F184&lt;&gt;""),IFERROR(VLOOKUP(G184,OFFSET('Rectangular Duct Data'!$A$2,0,0,COUNTA('Round Duct Data'!C:C),2),2,FALSE),""),IFERROR(VLOOKUP(G184,OFFSET('Round Duct Data'!$A$3,0,0,COUNTA('Round Duct Data'!A:A),2),2,FALSE),"")))</f>
        <v/>
      </c>
      <c r="I184" s="183" t="str">
        <f t="shared" si="21"/>
        <v/>
      </c>
      <c r="J184" s="182"/>
      <c r="K184" s="183" t="str">
        <f t="shared" si="22"/>
        <v/>
      </c>
      <c r="L184" s="184" t="str">
        <f t="shared" si="19"/>
        <v/>
      </c>
      <c r="M184" s="184" t="str">
        <f t="shared" si="20"/>
        <v/>
      </c>
      <c r="N184" s="185" t="str">
        <f t="shared" si="23"/>
        <v/>
      </c>
      <c r="O184" s="185" t="str">
        <f t="shared" si="24"/>
        <v/>
      </c>
      <c r="P184" s="183" t="str">
        <f t="shared" si="18"/>
        <v/>
      </c>
      <c r="Q184" s="183" t="str">
        <f t="shared" si="25"/>
        <v/>
      </c>
      <c r="R184" s="183" t="str">
        <f t="shared" si="26"/>
        <v/>
      </c>
    </row>
    <row r="185" spans="2:18">
      <c r="B185" s="178"/>
      <c r="C185" s="190"/>
      <c r="D185" s="176"/>
      <c r="E185" s="176"/>
      <c r="F185" s="176"/>
      <c r="G185" s="176"/>
      <c r="H185" s="176" t="str">
        <f ca="1">IF(G185="","",IF(AND(E185&lt;&gt;"",F185&lt;&gt;""),IFERROR(VLOOKUP(G185,OFFSET('Rectangular Duct Data'!$A$2,0,0,COUNTA('Round Duct Data'!C:C),2),2,FALSE),""),IFERROR(VLOOKUP(G185,OFFSET('Round Duct Data'!$A$3,0,0,COUNTA('Round Duct Data'!A:A),2),2,FALSE),"")))</f>
        <v/>
      </c>
      <c r="I185" s="179" t="str">
        <f t="shared" si="21"/>
        <v/>
      </c>
      <c r="J185" s="178"/>
      <c r="K185" s="179" t="str">
        <f t="shared" si="22"/>
        <v/>
      </c>
      <c r="L185" s="180" t="str">
        <f t="shared" si="19"/>
        <v/>
      </c>
      <c r="M185" s="180" t="str">
        <f t="shared" si="20"/>
        <v/>
      </c>
      <c r="N185" s="181" t="str">
        <f t="shared" si="23"/>
        <v/>
      </c>
      <c r="O185" s="181" t="str">
        <f t="shared" si="24"/>
        <v/>
      </c>
      <c r="P185" s="179" t="str">
        <f t="shared" si="18"/>
        <v/>
      </c>
      <c r="Q185" s="179" t="str">
        <f t="shared" si="25"/>
        <v/>
      </c>
      <c r="R185" s="179" t="str">
        <f t="shared" si="26"/>
        <v/>
      </c>
    </row>
    <row r="186" spans="2:18">
      <c r="B186" s="182"/>
      <c r="C186" s="191"/>
      <c r="D186" s="177"/>
      <c r="E186" s="177"/>
      <c r="F186" s="177"/>
      <c r="G186" s="177"/>
      <c r="H186" s="177" t="str">
        <f ca="1">IF(G186="","",IF(AND(E186&lt;&gt;"",F186&lt;&gt;""),IFERROR(VLOOKUP(G186,OFFSET('Rectangular Duct Data'!$A$2,0,0,COUNTA('Round Duct Data'!C:C),2),2,FALSE),""),IFERROR(VLOOKUP(G186,OFFSET('Round Duct Data'!$A$3,0,0,COUNTA('Round Duct Data'!A:A),2),2,FALSE),"")))</f>
        <v/>
      </c>
      <c r="I186" s="183" t="str">
        <f t="shared" si="21"/>
        <v/>
      </c>
      <c r="J186" s="182"/>
      <c r="K186" s="183" t="str">
        <f t="shared" si="22"/>
        <v/>
      </c>
      <c r="L186" s="184" t="str">
        <f t="shared" si="19"/>
        <v/>
      </c>
      <c r="M186" s="184" t="str">
        <f t="shared" si="20"/>
        <v/>
      </c>
      <c r="N186" s="185" t="str">
        <f t="shared" si="23"/>
        <v/>
      </c>
      <c r="O186" s="185" t="str">
        <f t="shared" si="24"/>
        <v/>
      </c>
      <c r="P186" s="183" t="str">
        <f t="shared" si="18"/>
        <v/>
      </c>
      <c r="Q186" s="183" t="str">
        <f t="shared" si="25"/>
        <v/>
      </c>
      <c r="R186" s="183" t="str">
        <f t="shared" si="26"/>
        <v/>
      </c>
    </row>
    <row r="187" spans="2:18">
      <c r="B187" s="178"/>
      <c r="C187" s="190"/>
      <c r="D187" s="176"/>
      <c r="E187" s="176"/>
      <c r="F187" s="176"/>
      <c r="G187" s="176"/>
      <c r="H187" s="176" t="str">
        <f ca="1">IF(G187="","",IF(AND(E187&lt;&gt;"",F187&lt;&gt;""),IFERROR(VLOOKUP(G187,OFFSET('Rectangular Duct Data'!$A$2,0,0,COUNTA('Round Duct Data'!C:C),2),2,FALSE),""),IFERROR(VLOOKUP(G187,OFFSET('Round Duct Data'!$A$3,0,0,COUNTA('Round Duct Data'!A:A),2),2,FALSE),"")))</f>
        <v/>
      </c>
      <c r="I187" s="179" t="str">
        <f t="shared" si="21"/>
        <v/>
      </c>
      <c r="J187" s="178"/>
      <c r="K187" s="179" t="str">
        <f t="shared" si="22"/>
        <v/>
      </c>
      <c r="L187" s="180" t="str">
        <f t="shared" si="19"/>
        <v/>
      </c>
      <c r="M187" s="180" t="str">
        <f t="shared" si="20"/>
        <v/>
      </c>
      <c r="N187" s="181" t="str">
        <f t="shared" si="23"/>
        <v/>
      </c>
      <c r="O187" s="181" t="str">
        <f t="shared" si="24"/>
        <v/>
      </c>
      <c r="P187" s="179" t="str">
        <f t="shared" si="18"/>
        <v/>
      </c>
      <c r="Q187" s="179" t="str">
        <f t="shared" si="25"/>
        <v/>
      </c>
      <c r="R187" s="179" t="str">
        <f t="shared" si="26"/>
        <v/>
      </c>
    </row>
    <row r="188" spans="2:18">
      <c r="B188" s="182"/>
      <c r="C188" s="191"/>
      <c r="D188" s="177"/>
      <c r="E188" s="177"/>
      <c r="F188" s="177"/>
      <c r="G188" s="177"/>
      <c r="H188" s="177" t="str">
        <f ca="1">IF(G188="","",IF(AND(E188&lt;&gt;"",F188&lt;&gt;""),IFERROR(VLOOKUP(G188,OFFSET('Rectangular Duct Data'!$A$2,0,0,COUNTA('Round Duct Data'!C:C),2),2,FALSE),""),IFERROR(VLOOKUP(G188,OFFSET('Round Duct Data'!$A$3,0,0,COUNTA('Round Duct Data'!A:A),2),2,FALSE),"")))</f>
        <v/>
      </c>
      <c r="I188" s="183" t="str">
        <f t="shared" si="21"/>
        <v/>
      </c>
      <c r="J188" s="182"/>
      <c r="K188" s="183" t="str">
        <f t="shared" si="22"/>
        <v/>
      </c>
      <c r="L188" s="184" t="str">
        <f t="shared" si="19"/>
        <v/>
      </c>
      <c r="M188" s="184" t="str">
        <f t="shared" si="20"/>
        <v/>
      </c>
      <c r="N188" s="185" t="str">
        <f t="shared" si="23"/>
        <v/>
      </c>
      <c r="O188" s="185" t="str">
        <f t="shared" si="24"/>
        <v/>
      </c>
      <c r="P188" s="183" t="str">
        <f t="shared" si="18"/>
        <v/>
      </c>
      <c r="Q188" s="183" t="str">
        <f t="shared" si="25"/>
        <v/>
      </c>
      <c r="R188" s="183" t="str">
        <f t="shared" si="26"/>
        <v/>
      </c>
    </row>
    <row r="189" spans="2:18">
      <c r="B189" s="178"/>
      <c r="C189" s="190"/>
      <c r="D189" s="176"/>
      <c r="E189" s="176"/>
      <c r="F189" s="176"/>
      <c r="G189" s="176"/>
      <c r="H189" s="176" t="str">
        <f ca="1">IF(G189="","",IF(AND(E189&lt;&gt;"",F189&lt;&gt;""),IFERROR(VLOOKUP(G189,OFFSET('Rectangular Duct Data'!$A$2,0,0,COUNTA('Round Duct Data'!C:C),2),2,FALSE),""),IFERROR(VLOOKUP(G189,OFFSET('Round Duct Data'!$A$3,0,0,COUNTA('Round Duct Data'!A:A),2),2,FALSE),"")))</f>
        <v/>
      </c>
      <c r="I189" s="179" t="str">
        <f t="shared" si="21"/>
        <v/>
      </c>
      <c r="J189" s="178"/>
      <c r="K189" s="179" t="str">
        <f t="shared" si="22"/>
        <v/>
      </c>
      <c r="L189" s="180" t="str">
        <f t="shared" si="19"/>
        <v/>
      </c>
      <c r="M189" s="180" t="str">
        <f t="shared" si="20"/>
        <v/>
      </c>
      <c r="N189" s="181" t="str">
        <f t="shared" si="23"/>
        <v/>
      </c>
      <c r="O189" s="181" t="str">
        <f t="shared" si="24"/>
        <v/>
      </c>
      <c r="P189" s="179" t="str">
        <f t="shared" si="18"/>
        <v/>
      </c>
      <c r="Q189" s="179" t="str">
        <f t="shared" si="25"/>
        <v/>
      </c>
      <c r="R189" s="179" t="str">
        <f t="shared" si="26"/>
        <v/>
      </c>
    </row>
    <row r="190" spans="2:18">
      <c r="B190" s="182"/>
      <c r="C190" s="191"/>
      <c r="D190" s="177"/>
      <c r="E190" s="177"/>
      <c r="F190" s="177"/>
      <c r="G190" s="177"/>
      <c r="H190" s="177" t="str">
        <f ca="1">IF(G190="","",IF(AND(E190&lt;&gt;"",F190&lt;&gt;""),IFERROR(VLOOKUP(G190,OFFSET('Rectangular Duct Data'!$A$2,0,0,COUNTA('Round Duct Data'!C:C),2),2,FALSE),""),IFERROR(VLOOKUP(G190,OFFSET('Round Duct Data'!$A$3,0,0,COUNTA('Round Duct Data'!A:A),2),2,FALSE),"")))</f>
        <v/>
      </c>
      <c r="I190" s="183" t="str">
        <f t="shared" si="21"/>
        <v/>
      </c>
      <c r="J190" s="182"/>
      <c r="K190" s="183" t="str">
        <f t="shared" si="22"/>
        <v/>
      </c>
      <c r="L190" s="184" t="str">
        <f t="shared" si="19"/>
        <v/>
      </c>
      <c r="M190" s="184" t="str">
        <f t="shared" si="20"/>
        <v/>
      </c>
      <c r="N190" s="185" t="str">
        <f t="shared" si="23"/>
        <v/>
      </c>
      <c r="O190" s="185" t="str">
        <f t="shared" si="24"/>
        <v/>
      </c>
      <c r="P190" s="183" t="str">
        <f t="shared" si="18"/>
        <v/>
      </c>
      <c r="Q190" s="183" t="str">
        <f t="shared" si="25"/>
        <v/>
      </c>
      <c r="R190" s="183" t="str">
        <f t="shared" si="26"/>
        <v/>
      </c>
    </row>
    <row r="191" spans="2:18">
      <c r="B191" s="178"/>
      <c r="C191" s="190"/>
      <c r="D191" s="176"/>
      <c r="E191" s="176"/>
      <c r="F191" s="176"/>
      <c r="G191" s="176"/>
      <c r="H191" s="176" t="str">
        <f ca="1">IF(G191="","",IF(AND(E191&lt;&gt;"",F191&lt;&gt;""),IFERROR(VLOOKUP(G191,OFFSET('Rectangular Duct Data'!$A$2,0,0,COUNTA('Round Duct Data'!C:C),2),2,FALSE),""),IFERROR(VLOOKUP(G191,OFFSET('Round Duct Data'!$A$3,0,0,COUNTA('Round Duct Data'!A:A),2),2,FALSE),"")))</f>
        <v/>
      </c>
      <c r="I191" s="179" t="str">
        <f t="shared" si="21"/>
        <v/>
      </c>
      <c r="J191" s="178"/>
      <c r="K191" s="179" t="str">
        <f t="shared" si="22"/>
        <v/>
      </c>
      <c r="L191" s="180" t="str">
        <f t="shared" si="19"/>
        <v/>
      </c>
      <c r="M191" s="180" t="str">
        <f t="shared" si="20"/>
        <v/>
      </c>
      <c r="N191" s="181" t="str">
        <f t="shared" si="23"/>
        <v/>
      </c>
      <c r="O191" s="181" t="str">
        <f t="shared" si="24"/>
        <v/>
      </c>
      <c r="P191" s="179" t="str">
        <f t="shared" si="18"/>
        <v/>
      </c>
      <c r="Q191" s="179" t="str">
        <f t="shared" si="25"/>
        <v/>
      </c>
      <c r="R191" s="179" t="str">
        <f t="shared" si="26"/>
        <v/>
      </c>
    </row>
    <row r="192" spans="2:18">
      <c r="B192" s="182"/>
      <c r="C192" s="191"/>
      <c r="D192" s="177"/>
      <c r="E192" s="177"/>
      <c r="F192" s="177"/>
      <c r="G192" s="177"/>
      <c r="H192" s="177" t="str">
        <f ca="1">IF(G192="","",IF(AND(E192&lt;&gt;"",F192&lt;&gt;""),IFERROR(VLOOKUP(G192,OFFSET('Rectangular Duct Data'!$A$2,0,0,COUNTA('Round Duct Data'!C:C),2),2,FALSE),""),IFERROR(VLOOKUP(G192,OFFSET('Round Duct Data'!$A$3,0,0,COUNTA('Round Duct Data'!A:A),2),2,FALSE),"")))</f>
        <v/>
      </c>
      <c r="I192" s="183" t="str">
        <f t="shared" si="21"/>
        <v/>
      </c>
      <c r="J192" s="182"/>
      <c r="K192" s="183" t="str">
        <f t="shared" si="22"/>
        <v/>
      </c>
      <c r="L192" s="184" t="str">
        <f t="shared" si="19"/>
        <v/>
      </c>
      <c r="M192" s="184" t="str">
        <f t="shared" si="20"/>
        <v/>
      </c>
      <c r="N192" s="185" t="str">
        <f t="shared" si="23"/>
        <v/>
      </c>
      <c r="O192" s="185" t="str">
        <f t="shared" si="24"/>
        <v/>
      </c>
      <c r="P192" s="183" t="str">
        <f t="shared" si="18"/>
        <v/>
      </c>
      <c r="Q192" s="183" t="str">
        <f t="shared" si="25"/>
        <v/>
      </c>
      <c r="R192" s="183" t="str">
        <f t="shared" si="26"/>
        <v/>
      </c>
    </row>
    <row r="193" spans="2:18">
      <c r="B193" s="178"/>
      <c r="C193" s="190"/>
      <c r="D193" s="176"/>
      <c r="E193" s="176"/>
      <c r="F193" s="176"/>
      <c r="G193" s="176"/>
      <c r="H193" s="176" t="str">
        <f ca="1">IF(G193="","",IF(AND(E193&lt;&gt;"",F193&lt;&gt;""),IFERROR(VLOOKUP(G193,OFFSET('Rectangular Duct Data'!$A$2,0,0,COUNTA('Round Duct Data'!C:C),2),2,FALSE),""),IFERROR(VLOOKUP(G193,OFFSET('Round Duct Data'!$A$3,0,0,COUNTA('Round Duct Data'!A:A),2),2,FALSE),"")))</f>
        <v/>
      </c>
      <c r="I193" s="179" t="str">
        <f t="shared" si="21"/>
        <v/>
      </c>
      <c r="J193" s="178"/>
      <c r="K193" s="179" t="str">
        <f t="shared" si="22"/>
        <v/>
      </c>
      <c r="L193" s="180" t="str">
        <f t="shared" si="19"/>
        <v/>
      </c>
      <c r="M193" s="180" t="str">
        <f t="shared" si="20"/>
        <v/>
      </c>
      <c r="N193" s="181" t="str">
        <f t="shared" si="23"/>
        <v/>
      </c>
      <c r="O193" s="181" t="str">
        <f t="shared" si="24"/>
        <v/>
      </c>
      <c r="P193" s="179" t="str">
        <f t="shared" si="18"/>
        <v/>
      </c>
      <c r="Q193" s="179" t="str">
        <f t="shared" si="25"/>
        <v/>
      </c>
      <c r="R193" s="179" t="str">
        <f t="shared" si="26"/>
        <v/>
      </c>
    </row>
    <row r="194" spans="2:18">
      <c r="B194" s="182"/>
      <c r="C194" s="191"/>
      <c r="D194" s="177"/>
      <c r="E194" s="177"/>
      <c r="F194" s="177"/>
      <c r="G194" s="177"/>
      <c r="H194" s="177" t="str">
        <f ca="1">IF(G194="","",IF(AND(E194&lt;&gt;"",F194&lt;&gt;""),IFERROR(VLOOKUP(G194,OFFSET('Rectangular Duct Data'!$A$2,0,0,COUNTA('Round Duct Data'!C:C),2),2,FALSE),""),IFERROR(VLOOKUP(G194,OFFSET('Round Duct Data'!$A$3,0,0,COUNTA('Round Duct Data'!A:A),2),2,FALSE),"")))</f>
        <v/>
      </c>
      <c r="I194" s="183" t="str">
        <f t="shared" si="21"/>
        <v/>
      </c>
      <c r="J194" s="182"/>
      <c r="K194" s="183" t="str">
        <f t="shared" si="22"/>
        <v/>
      </c>
      <c r="L194" s="184" t="str">
        <f t="shared" si="19"/>
        <v/>
      </c>
      <c r="M194" s="184" t="str">
        <f t="shared" si="20"/>
        <v/>
      </c>
      <c r="N194" s="185" t="str">
        <f t="shared" si="23"/>
        <v/>
      </c>
      <c r="O194" s="185" t="str">
        <f t="shared" si="24"/>
        <v/>
      </c>
      <c r="P194" s="183" t="str">
        <f t="shared" si="18"/>
        <v/>
      </c>
      <c r="Q194" s="183" t="str">
        <f t="shared" si="25"/>
        <v/>
      </c>
      <c r="R194" s="183" t="str">
        <f t="shared" si="26"/>
        <v/>
      </c>
    </row>
    <row r="195" spans="2:18">
      <c r="B195" s="178"/>
      <c r="C195" s="190"/>
      <c r="D195" s="176"/>
      <c r="E195" s="176"/>
      <c r="F195" s="176"/>
      <c r="G195" s="176"/>
      <c r="H195" s="176" t="str">
        <f ca="1">IF(G195="","",IF(AND(E195&lt;&gt;"",F195&lt;&gt;""),IFERROR(VLOOKUP(G195,OFFSET('Rectangular Duct Data'!$A$2,0,0,COUNTA('Round Duct Data'!C:C),2),2,FALSE),""),IFERROR(VLOOKUP(G195,OFFSET('Round Duct Data'!$A$3,0,0,COUNTA('Round Duct Data'!A:A),2),2,FALSE),"")))</f>
        <v/>
      </c>
      <c r="I195" s="179" t="str">
        <f t="shared" si="21"/>
        <v/>
      </c>
      <c r="J195" s="178"/>
      <c r="K195" s="179" t="str">
        <f t="shared" si="22"/>
        <v/>
      </c>
      <c r="L195" s="180" t="str">
        <f t="shared" si="19"/>
        <v/>
      </c>
      <c r="M195" s="180" t="str">
        <f t="shared" si="20"/>
        <v/>
      </c>
      <c r="N195" s="181" t="str">
        <f t="shared" si="23"/>
        <v/>
      </c>
      <c r="O195" s="181" t="str">
        <f t="shared" si="24"/>
        <v/>
      </c>
      <c r="P195" s="179" t="str">
        <f t="shared" si="18"/>
        <v/>
      </c>
      <c r="Q195" s="179" t="str">
        <f t="shared" si="25"/>
        <v/>
      </c>
      <c r="R195" s="179" t="str">
        <f t="shared" si="26"/>
        <v/>
      </c>
    </row>
    <row r="196" spans="2:18">
      <c r="B196" s="182"/>
      <c r="C196" s="191"/>
      <c r="D196" s="177"/>
      <c r="E196" s="177"/>
      <c r="F196" s="177"/>
      <c r="G196" s="177"/>
      <c r="H196" s="177" t="str">
        <f ca="1">IF(G196="","",IF(AND(E196&lt;&gt;"",F196&lt;&gt;""),IFERROR(VLOOKUP(G196,OFFSET('Rectangular Duct Data'!$A$2,0,0,COUNTA('Round Duct Data'!C:C),2),2,FALSE),""),IFERROR(VLOOKUP(G196,OFFSET('Round Duct Data'!$A$3,0,0,COUNTA('Round Duct Data'!A:A),2),2,FALSE),"")))</f>
        <v/>
      </c>
      <c r="I196" s="183" t="str">
        <f t="shared" si="21"/>
        <v/>
      </c>
      <c r="J196" s="182"/>
      <c r="K196" s="183" t="str">
        <f t="shared" si="22"/>
        <v/>
      </c>
      <c r="L196" s="184" t="str">
        <f t="shared" si="19"/>
        <v/>
      </c>
      <c r="M196" s="184" t="str">
        <f t="shared" si="20"/>
        <v/>
      </c>
      <c r="N196" s="185" t="str">
        <f t="shared" si="23"/>
        <v/>
      </c>
      <c r="O196" s="185" t="str">
        <f t="shared" si="24"/>
        <v/>
      </c>
      <c r="P196" s="183" t="str">
        <f t="shared" si="18"/>
        <v/>
      </c>
      <c r="Q196" s="183" t="str">
        <f t="shared" si="25"/>
        <v/>
      </c>
      <c r="R196" s="183" t="str">
        <f t="shared" si="26"/>
        <v/>
      </c>
    </row>
    <row r="197" spans="2:18">
      <c r="B197" s="178"/>
      <c r="C197" s="190"/>
      <c r="D197" s="176"/>
      <c r="E197" s="176"/>
      <c r="F197" s="176"/>
      <c r="G197" s="176"/>
      <c r="H197" s="176" t="str">
        <f ca="1">IF(G197="","",IF(AND(E197&lt;&gt;"",F197&lt;&gt;""),IFERROR(VLOOKUP(G197,OFFSET('Rectangular Duct Data'!$A$2,0,0,COUNTA('Round Duct Data'!C:C),2),2,FALSE),""),IFERROR(VLOOKUP(G197,OFFSET('Round Duct Data'!$A$3,0,0,COUNTA('Round Duct Data'!A:A),2),2,FALSE),"")))</f>
        <v/>
      </c>
      <c r="I197" s="179" t="str">
        <f t="shared" si="21"/>
        <v/>
      </c>
      <c r="J197" s="178"/>
      <c r="K197" s="179" t="str">
        <f t="shared" si="22"/>
        <v/>
      </c>
      <c r="L197" s="180" t="str">
        <f t="shared" si="19"/>
        <v/>
      </c>
      <c r="M197" s="180" t="str">
        <f t="shared" si="20"/>
        <v/>
      </c>
      <c r="N197" s="181" t="str">
        <f t="shared" si="23"/>
        <v/>
      </c>
      <c r="O197" s="181" t="str">
        <f t="shared" si="24"/>
        <v/>
      </c>
      <c r="P197" s="179" t="str">
        <f t="shared" si="18"/>
        <v/>
      </c>
      <c r="Q197" s="179" t="str">
        <f t="shared" si="25"/>
        <v/>
      </c>
      <c r="R197" s="179" t="str">
        <f t="shared" si="26"/>
        <v/>
      </c>
    </row>
    <row r="198" spans="2:18">
      <c r="B198" s="182"/>
      <c r="C198" s="191"/>
      <c r="D198" s="177"/>
      <c r="E198" s="177"/>
      <c r="F198" s="177"/>
      <c r="G198" s="177"/>
      <c r="H198" s="177" t="str">
        <f ca="1">IF(G198="","",IF(AND(E198&lt;&gt;"",F198&lt;&gt;""),IFERROR(VLOOKUP(G198,OFFSET('Rectangular Duct Data'!$A$2,0,0,COUNTA('Round Duct Data'!C:C),2),2,FALSE),""),IFERROR(VLOOKUP(G198,OFFSET('Round Duct Data'!$A$3,0,0,COUNTA('Round Duct Data'!A:A),2),2,FALSE),"")))</f>
        <v/>
      </c>
      <c r="I198" s="183" t="str">
        <f t="shared" si="21"/>
        <v/>
      </c>
      <c r="J198" s="182"/>
      <c r="K198" s="183" t="str">
        <f t="shared" si="22"/>
        <v/>
      </c>
      <c r="L198" s="184" t="str">
        <f t="shared" si="19"/>
        <v/>
      </c>
      <c r="M198" s="184" t="str">
        <f t="shared" si="20"/>
        <v/>
      </c>
      <c r="N198" s="185" t="str">
        <f t="shared" si="23"/>
        <v/>
      </c>
      <c r="O198" s="185" t="str">
        <f t="shared" si="24"/>
        <v/>
      </c>
      <c r="P198" s="183" t="str">
        <f t="shared" si="18"/>
        <v/>
      </c>
      <c r="Q198" s="183" t="str">
        <f t="shared" si="25"/>
        <v/>
      </c>
      <c r="R198" s="183" t="str">
        <f t="shared" si="26"/>
        <v/>
      </c>
    </row>
    <row r="199" spans="2:18">
      <c r="B199" s="178"/>
      <c r="C199" s="190"/>
      <c r="D199" s="176"/>
      <c r="E199" s="176"/>
      <c r="F199" s="176"/>
      <c r="G199" s="176"/>
      <c r="H199" s="176" t="str">
        <f ca="1">IF(G199="","",IF(AND(E199&lt;&gt;"",F199&lt;&gt;""),IFERROR(VLOOKUP(G199,OFFSET('Rectangular Duct Data'!$A$2,0,0,COUNTA('Round Duct Data'!C:C),2),2,FALSE),""),IFERROR(VLOOKUP(G199,OFFSET('Round Duct Data'!$A$3,0,0,COUNTA('Round Duct Data'!A:A),2),2,FALSE),"")))</f>
        <v/>
      </c>
      <c r="I199" s="179" t="str">
        <f t="shared" si="21"/>
        <v/>
      </c>
      <c r="J199" s="178"/>
      <c r="K199" s="179" t="str">
        <f t="shared" si="22"/>
        <v/>
      </c>
      <c r="L199" s="180" t="str">
        <f t="shared" si="19"/>
        <v/>
      </c>
      <c r="M199" s="180" t="str">
        <f t="shared" si="20"/>
        <v/>
      </c>
      <c r="N199" s="181" t="str">
        <f t="shared" si="23"/>
        <v/>
      </c>
      <c r="O199" s="181" t="str">
        <f t="shared" si="24"/>
        <v/>
      </c>
      <c r="P199" s="179" t="str">
        <f t="shared" si="18"/>
        <v/>
      </c>
      <c r="Q199" s="179" t="str">
        <f t="shared" si="25"/>
        <v/>
      </c>
      <c r="R199" s="179" t="str">
        <f t="shared" si="26"/>
        <v/>
      </c>
    </row>
    <row r="200" spans="2:18">
      <c r="B200" s="29"/>
      <c r="C200" s="25"/>
      <c r="D200" s="25"/>
      <c r="E200" s="25"/>
      <c r="F200" s="25"/>
      <c r="G200" s="25"/>
      <c r="H200" s="89" t="str">
        <f ca="1">IF(G200="","",IF(AND(E200&lt;&gt;"",F200&lt;&gt;""),IFERROR(VLOOKUP(G200,OFFSET('Rectangular Duct Data'!$A$2,0,0,COUNTA('Round Duct Data'!C:C),2),2,FALSE),""),IFERROR(VLOOKUP(G200,OFFSET('Round Duct Data'!$A$3,0,0,COUNTA('Round Duct Data'!A:A),2),2,FALSE),"")))</f>
        <v/>
      </c>
      <c r="I200" s="22" t="str">
        <f t="shared" si="21"/>
        <v/>
      </c>
      <c r="J200" s="29"/>
      <c r="K200" s="22" t="str">
        <f t="shared" si="22"/>
        <v/>
      </c>
      <c r="L200" s="24" t="str">
        <f t="shared" ref="L200" si="27">IF(AND(D200=0,E200=0),"",IF(D200&gt;0,L199-D199,L199))</f>
        <v/>
      </c>
      <c r="M200" s="22" t="str">
        <f t="shared" ref="M200" si="28">IF(K200&lt;&gt;"",IF($E$6=2,L200/(K200*(1000)),L200/(K200)),"")</f>
        <v/>
      </c>
      <c r="N200" s="90" t="str">
        <f t="shared" si="23"/>
        <v/>
      </c>
      <c r="O200" s="90" t="str">
        <f t="shared" si="24"/>
        <v/>
      </c>
      <c r="P200" s="22" t="str">
        <f t="shared" si="18"/>
        <v/>
      </c>
      <c r="Q200" s="22" t="str">
        <f t="shared" si="25"/>
        <v/>
      </c>
      <c r="R200" s="22" t="str">
        <f t="shared" si="26"/>
        <v/>
      </c>
    </row>
    <row r="201" spans="2:18">
      <c r="H201" s="89"/>
    </row>
    <row r="202" spans="2:18">
      <c r="H202" s="89"/>
    </row>
    <row r="203" spans="2:18">
      <c r="H203" s="89"/>
    </row>
    <row r="204" spans="2:18">
      <c r="H204" s="89"/>
    </row>
    <row r="205" spans="2:18">
      <c r="H205" s="89"/>
    </row>
    <row r="206" spans="2:18">
      <c r="H206" s="89"/>
    </row>
    <row r="207" spans="2:18">
      <c r="H207" s="89"/>
    </row>
    <row r="208" spans="2:18">
      <c r="H208" s="89"/>
    </row>
    <row r="209" spans="8:8">
      <c r="H209" s="89"/>
    </row>
    <row r="210" spans="8:8">
      <c r="H210" s="89"/>
    </row>
    <row r="211" spans="8:8">
      <c r="H211" s="89"/>
    </row>
    <row r="212" spans="8:8">
      <c r="H212" s="89"/>
    </row>
    <row r="213" spans="8:8">
      <c r="H213" s="89"/>
    </row>
    <row r="214" spans="8:8">
      <c r="H214" s="89"/>
    </row>
    <row r="215" spans="8:8">
      <c r="H215" s="89"/>
    </row>
    <row r="216" spans="8:8">
      <c r="H216" s="89"/>
    </row>
    <row r="217" spans="8:8">
      <c r="H217" s="89"/>
    </row>
    <row r="218" spans="8:8">
      <c r="H218" s="89"/>
    </row>
    <row r="219" spans="8:8">
      <c r="H219" s="89"/>
    </row>
    <row r="220" spans="8:8">
      <c r="H220" s="89"/>
    </row>
    <row r="221" spans="8:8">
      <c r="H221" s="89"/>
    </row>
    <row r="222" spans="8:8">
      <c r="H222" s="89"/>
    </row>
    <row r="223" spans="8:8">
      <c r="H223" s="89"/>
    </row>
    <row r="224" spans="8:8">
      <c r="H224" s="89"/>
    </row>
    <row r="225" spans="8:8">
      <c r="H225" s="89"/>
    </row>
    <row r="226" spans="8:8">
      <c r="H226" s="89"/>
    </row>
    <row r="227" spans="8:8">
      <c r="H227" s="89"/>
    </row>
    <row r="228" spans="8:8">
      <c r="H228" s="89"/>
    </row>
    <row r="229" spans="8:8">
      <c r="H229" s="89"/>
    </row>
    <row r="230" spans="8:8">
      <c r="H230" s="89"/>
    </row>
    <row r="231" spans="8:8">
      <c r="H231" s="89"/>
    </row>
    <row r="232" spans="8:8">
      <c r="H232" s="89"/>
    </row>
  </sheetData>
  <mergeCells count="4">
    <mergeCell ref="B4:R4"/>
    <mergeCell ref="B5:H5"/>
    <mergeCell ref="I5:O5"/>
    <mergeCell ref="P5:R5"/>
  </mergeCells>
  <phoneticPr fontId="9"/>
  <conditionalFormatting sqref="H201:H204">
    <cfRule type="expression" dxfId="10" priority="10">
      <formula>OR(ABS($I$10-$R201)&lt;0.05*$I$10,ABS($I$10+$R201)&lt;0.05*$I$10)</formula>
    </cfRule>
  </conditionalFormatting>
  <conditionalFormatting sqref="H205:H218">
    <cfRule type="expression" dxfId="9" priority="9">
      <formula>OR(ABS($I$10-$R205)&lt;0.05*$I$10,ABS($I$10+$R205)&lt;0.05*$I$10)</formula>
    </cfRule>
  </conditionalFormatting>
  <conditionalFormatting sqref="H219:H232">
    <cfRule type="expression" dxfId="8" priority="8">
      <formula>OR(ABS($I$10-$R219)&lt;0.05*$I$10,ABS($I$10+$R219)&lt;0.05*$I$10)</formula>
    </cfRule>
  </conditionalFormatting>
  <conditionalFormatting sqref="R9:R200">
    <cfRule type="expression" dxfId="7" priority="4">
      <formula>OR(ABS($I$10-$R9)&lt;$I$11*$I$10,ABS($I$10+$R9)&lt;$I$11*$I$10)</formula>
    </cfRule>
  </conditionalFormatting>
  <conditionalFormatting sqref="B9:R200">
    <cfRule type="expression" dxfId="6" priority="5">
      <formula>OR(ABS($I$10-$Q9)&lt;$I$11*$I$10,ABS($I$10+$Q9)&lt;$I$11*$I$10)</formula>
    </cfRule>
  </conditionalFormatting>
  <conditionalFormatting sqref="D3">
    <cfRule type="expression" dxfId="5" priority="2">
      <formula>OR(ABS($I$10-$R3)&lt;0.05*$I$10,ABS($I$10+$R3)&lt;0.05*$I$10)</formula>
    </cfRule>
  </conditionalFormatting>
  <conditionalFormatting sqref="D3">
    <cfRule type="expression" dxfId="4" priority="3">
      <formula>OR(ABS($I$10-$Q3)&lt;0.05*$I$10,ABS($I$10+$Q3)&lt;0.05*$I$10)</formula>
    </cfRule>
  </conditionalFormatting>
  <pageMargins left="0.7" right="0.7" top="0.75" bottom="0.75" header="0.3" footer="0.3"/>
  <pageSetup orientation="portrait" horizontalDpi="4294967294" verticalDpi="4294967294" r:id="rId1"/>
  <extLst>
    <ext xmlns:x14="http://schemas.microsoft.com/office/spreadsheetml/2009/9/main" uri="{78C0D931-6437-407d-A8EE-F0AAD7539E65}">
      <x14:conditionalFormattings>
        <x14:conditionalFormatting xmlns:xm="http://schemas.microsoft.com/office/excel/2006/main">
          <x14:cfRule type="expression" priority="1" id="{D3259A34-20D0-46AA-9F30-5E7AC9ADA1BF}">
            <xm:f>OR(ABS(M9)&lt;'Air Density Factors'!$O$7,ABS(M9)&gt;'Air Density Factors'!$P$7)</xm:f>
            <x14:dxf>
              <fill>
                <patternFill>
                  <bgColor theme="5" tint="0.59996337778862885"/>
                </patternFill>
              </fill>
            </x14:dxf>
          </x14:cfRule>
          <xm:sqref>M9:M200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'Standard Sizes'!$G$5:$G$16</xm:f>
          </x14:formula1>
          <xm:sqref>F9:F200</xm:sqref>
        </x14:dataValidation>
        <x14:dataValidation type="list" allowBlank="1" showInputMessage="1" showErrorMessage="1">
          <x14:formula1>
            <xm:f>'Standard Sizes'!$F$5:$F$17</xm:f>
          </x14:formula1>
          <xm:sqref>E9:E200</xm:sqref>
        </x14:dataValidation>
        <x14:dataValidation type="list" allowBlank="1" showInputMessage="1" showErrorMessage="1">
          <x14:formula1>
            <xm:f>IF(AND(E9&lt;&gt;"",F9&lt;&gt;""),OFFSET('Rectangular Duct Data'!$A$3,0,0,COUNTA('Round Duct Data'!C:C),1),OFFSET('Round Duct Data'!$A$3,0,0,COUNTA('Round Duct Data'!A:A),1))</xm:f>
          </x14:formula1>
          <xm:sqref>G9:G200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6044660DCCC1F45846D7224CEACFE31" ma:contentTypeVersion="8" ma:contentTypeDescription="Create a new document." ma:contentTypeScope="" ma:versionID="de121b9e34b6154ba6605275d8321efd">
  <xsd:schema xmlns:xsd="http://www.w3.org/2001/XMLSchema" xmlns:xs="http://www.w3.org/2001/XMLSchema" xmlns:p="http://schemas.microsoft.com/office/2006/metadata/properties" xmlns:ns2="71eafb16-0407-46a1-bdd9-ad71ed358ba1" targetNamespace="http://schemas.microsoft.com/office/2006/metadata/properties" ma:root="true" ma:fieldsID="1622c9678653d7143dcebe68ce4ff353" ns2:_="">
    <xsd:import namespace="71eafb16-0407-46a1-bdd9-ad71ed358b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fb16-0407-46a1-bdd9-ad71ed358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449C06-878C-4104-B755-023379A06C53}">
  <ds:schemaRef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71eafb16-0407-46a1-bdd9-ad71ed358ba1"/>
    <ds:schemaRef ds:uri="http://www.w3.org/XML/1998/namespace"/>
  </ds:schemaRefs>
</ds:datastoreItem>
</file>

<file path=customXml/itemProps2.xml><?xml version="1.0" encoding="utf-8"?>
<ds:datastoreItem xmlns:ds="http://schemas.openxmlformats.org/officeDocument/2006/customXml" ds:itemID="{8990BD47-85E0-4A9D-9B5F-8FC76D7A8450}">
  <ds:schemaRefs>
    <ds:schemaRef ds:uri="http://schemas.microsoft.com/sharepoint/v3/contenttype/forms"/>
  </ds:schemaRefs>
</ds:datastoreItem>
</file>

<file path=customXml/itemProps3.xml><?xml version="1.0" encoding="utf-8"?>
<ds:datastoreItem xmlns:ds="http://schemas.openxmlformats.org/officeDocument/2006/customXml" ds:itemID="{B769ADB0-8945-4A81-A4BD-DCD343132B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eafb16-0407-46a1-bdd9-ad71ed358b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SRG Calculator</vt:lpstr>
      <vt:lpstr>User Manual</vt:lpstr>
      <vt:lpstr>Example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Gnagi</dc:creator>
  <cp:lastModifiedBy>Nick Searle</cp:lastModifiedBy>
  <cp:lastPrinted>2019-10-16T19:49:29Z</cp:lastPrinted>
  <dcterms:created xsi:type="dcterms:W3CDTF">2019-10-16T03:05:30Z</dcterms:created>
  <dcterms:modified xsi:type="dcterms:W3CDTF">2020-01-30T19:05:41Z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0x01010086044660DCCC1F45846D7224CEACFE31</vt:lpwstr>
  </property>
  <property fmtid="{D5CDD505-2E9C-101B-9397-08002B2CF9AE}" pid="3" name="MSIP_Label_6be01c0c-f9b3-4dc4-af0b-a82110cc37cd_Enabled">
    <vt:lpwstr>True</vt:lpwstr>
  </property>
  <property fmtid="{D5CDD505-2E9C-101B-9397-08002B2CF9AE}" pid="4" name="MSIP_Label_6be01c0c-f9b3-4dc4-af0b-a82110cc37cd_SiteId">
    <vt:lpwstr>a1f1e214-7ded-45b6-81a1-9e8ae3459641</vt:lpwstr>
  </property>
  <property fmtid="{D5CDD505-2E9C-101B-9397-08002B2CF9AE}" pid="5" name="MSIP_Label_6be01c0c-f9b3-4dc4-af0b-a82110cc37cd_Owner">
    <vt:lpwstr>csearln@jci.com</vt:lpwstr>
  </property>
  <property fmtid="{D5CDD505-2E9C-101B-9397-08002B2CF9AE}" pid="6" name="MSIP_Label_6be01c0c-f9b3-4dc4-af0b-a82110cc37cd_SetDate">
    <vt:lpwstr>2020-01-27T20:13:11.8570261Z</vt:lpwstr>
  </property>
  <property fmtid="{D5CDD505-2E9C-101B-9397-08002B2CF9AE}" pid="7" name="MSIP_Label_6be01c0c-f9b3-4dc4-af0b-a82110cc37cd_Name">
    <vt:lpwstr>Internal</vt:lpwstr>
  </property>
  <property fmtid="{D5CDD505-2E9C-101B-9397-08002B2CF9AE}" pid="8" name="MSIP_Label_6be01c0c-f9b3-4dc4-af0b-a82110cc37cd_Application">
    <vt:lpwstr>Microsoft Azure Information Protection</vt:lpwstr>
  </property>
  <property fmtid="{D5CDD505-2E9C-101B-9397-08002B2CF9AE}" pid="9" name="MSIP_Label_6be01c0c-f9b3-4dc4-af0b-a82110cc37cd_ActionId">
    <vt:lpwstr>51b3a794-cb8f-4504-b8bf-27b18fdf2695</vt:lpwstr>
  </property>
  <property fmtid="{D5CDD505-2E9C-101B-9397-08002B2CF9AE}" pid="10" name="MSIP_Label_6be01c0c-f9b3-4dc4-af0b-a82110cc37cd_Extended_MSFT_Method">
    <vt:lpwstr>Automatic</vt:lpwstr>
  </property>
  <property fmtid="{D5CDD505-2E9C-101B-9397-08002B2CF9AE}" pid="11" name="Information Classification">
    <vt:lpwstr>Internal</vt:lpwstr>
  </property>
</Properties>
</file>